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55" windowWidth="9615" windowHeight="5205" tabRatio="958" activeTab="0"/>
  </bookViews>
  <sheets>
    <sheet name="chart" sheetId="1" r:id="rId1"/>
    <sheet name="p187" sheetId="2" r:id="rId2"/>
    <sheet name="p287" sheetId="3" r:id="rId3"/>
    <sheet name="p188" sheetId="4" r:id="rId4"/>
    <sheet name="p288" sheetId="5" r:id="rId5"/>
    <sheet name="p189" sheetId="6" r:id="rId6"/>
    <sheet name="p289" sheetId="7" r:id="rId7"/>
    <sheet name="p190" sheetId="8" r:id="rId8"/>
    <sheet name="p290" sheetId="9" r:id="rId9"/>
    <sheet name="p191" sheetId="10" r:id="rId10"/>
    <sheet name="p291" sheetId="11" r:id="rId11"/>
    <sheet name="p192" sheetId="12" r:id="rId12"/>
    <sheet name="p292" sheetId="13" r:id="rId13"/>
    <sheet name="p193" sheetId="14" r:id="rId14"/>
    <sheet name="p293" sheetId="15" r:id="rId15"/>
    <sheet name="p194" sheetId="16" r:id="rId16"/>
    <sheet name="p294" sheetId="17" r:id="rId17"/>
    <sheet name="p195" sheetId="18" r:id="rId18"/>
    <sheet name="p295" sheetId="19" r:id="rId19"/>
    <sheet name="p196" sheetId="20" r:id="rId20"/>
    <sheet name="p296" sheetId="21" r:id="rId21"/>
    <sheet name="p197" sheetId="22" r:id="rId22"/>
    <sheet name="p297" sheetId="23" r:id="rId23"/>
    <sheet name="p198" sheetId="24" r:id="rId24"/>
    <sheet name="p298" sheetId="25" r:id="rId25"/>
    <sheet name="p199" sheetId="26" r:id="rId26"/>
    <sheet name="p299" sheetId="27" r:id="rId27"/>
    <sheet name="p11400" sheetId="28" r:id="rId28"/>
    <sheet name="p21400" sheetId="29" r:id="rId29"/>
    <sheet name="p11401" sheetId="30" r:id="rId30"/>
    <sheet name="p21401" sheetId="31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/>
  <calcPr fullCalcOnLoad="1"/>
</workbook>
</file>

<file path=xl/sharedStrings.xml><?xml version="1.0" encoding="utf-8"?>
<sst xmlns="http://schemas.openxmlformats.org/spreadsheetml/2006/main" count="1116" uniqueCount="118">
  <si>
    <t>KWH</t>
  </si>
  <si>
    <t>خلاصه آمار واطلاعات مديريت برق آباده</t>
  </si>
  <si>
    <t>آباده - ايزد خواست - صغادوبهمن</t>
  </si>
  <si>
    <t>كيلومترمربع</t>
  </si>
  <si>
    <t>فيدر</t>
  </si>
  <si>
    <t>فقره</t>
  </si>
  <si>
    <t>كيلو متر</t>
  </si>
  <si>
    <t>دستگاه</t>
  </si>
  <si>
    <t>عدد</t>
  </si>
  <si>
    <t>روستا</t>
  </si>
  <si>
    <t>كيلووات ساعت</t>
  </si>
  <si>
    <t>ريال</t>
  </si>
  <si>
    <t>نفر</t>
  </si>
  <si>
    <t>شرح</t>
  </si>
  <si>
    <t>مقدار</t>
  </si>
  <si>
    <t>واحد</t>
  </si>
  <si>
    <t>ملاحظات</t>
  </si>
  <si>
    <t>مساحت</t>
  </si>
  <si>
    <t>تعداد فيدرهاي موجود</t>
  </si>
  <si>
    <t>طول شبكه فشار متوسط</t>
  </si>
  <si>
    <t>طول شبكه فشار ضعيف</t>
  </si>
  <si>
    <t>تعداد ترانسفورماتور</t>
  </si>
  <si>
    <t>روشنايي معابر ( با چراغ لاك پشتي )</t>
  </si>
  <si>
    <t>انرژي فروخته شده</t>
  </si>
  <si>
    <t>ميزان وصولي</t>
  </si>
  <si>
    <t>درصد وصولي نسبت به فروش</t>
  </si>
  <si>
    <t>ميزان بدهي</t>
  </si>
  <si>
    <t>تعداد پرسنل</t>
  </si>
  <si>
    <t>خلاصه آمار نواحي آباده</t>
  </si>
  <si>
    <t>ناحيه</t>
  </si>
  <si>
    <t>موجودي</t>
  </si>
  <si>
    <t>مشتركين</t>
  </si>
  <si>
    <t>فروش</t>
  </si>
  <si>
    <t>ريالي</t>
  </si>
  <si>
    <t>وصولي</t>
  </si>
  <si>
    <t>درصد وصولي</t>
  </si>
  <si>
    <t>به فروش</t>
  </si>
  <si>
    <t xml:space="preserve">آباده </t>
  </si>
  <si>
    <t>ايزدخواست</t>
  </si>
  <si>
    <t>موجودي مشتركين  به تفكيك تعرفه</t>
  </si>
  <si>
    <t>خانگي</t>
  </si>
  <si>
    <t>عمومي</t>
  </si>
  <si>
    <t>كشاورزي</t>
  </si>
  <si>
    <t>صنعتي</t>
  </si>
  <si>
    <t>تجاري</t>
  </si>
  <si>
    <t>آباده</t>
  </si>
  <si>
    <t>ايزد خواست</t>
  </si>
  <si>
    <t>صغاد و بهمن</t>
  </si>
  <si>
    <t xml:space="preserve">جمع </t>
  </si>
  <si>
    <t>جمع</t>
  </si>
  <si>
    <t xml:space="preserve">تعداد روستاهاي برقدار </t>
  </si>
  <si>
    <t>\</t>
  </si>
  <si>
    <t>درصد</t>
  </si>
  <si>
    <t>مگاوات</t>
  </si>
  <si>
    <t xml:space="preserve">تعداد مشتركين </t>
  </si>
  <si>
    <t xml:space="preserve">پيك بار همزمان </t>
  </si>
  <si>
    <t xml:space="preserve">پيك بار غير همزمان </t>
  </si>
  <si>
    <r>
      <t xml:space="preserve">با قدرت  84803 </t>
    </r>
    <r>
      <rPr>
        <b/>
        <sz val="14"/>
        <rFont val="Nazanin"/>
        <family val="0"/>
      </rPr>
      <t>KVA</t>
    </r>
  </si>
  <si>
    <t>روشنايي معابر ( با چراغ كم مصرف 23 وات)</t>
  </si>
  <si>
    <t>تا پايان سال 1387</t>
  </si>
  <si>
    <t>به تفكيك تعرفه : خانگي 26489-عمومي 1009- كشاورزي300- صنعتي 471- تجاري 4697</t>
  </si>
  <si>
    <t xml:space="preserve"> انشعاب فروخته شده</t>
  </si>
  <si>
    <t>زيرديپلم 11 - ديپلم 6- فوق ديپلم 2- ليسانس 5</t>
  </si>
  <si>
    <t>روشنايي معابر (چراغ لاك پشتي با لامپ گازي )</t>
  </si>
  <si>
    <t>روشنايي معابر (چراغ لاك پشتي با لامپ پر بازده وكم مصرف)</t>
  </si>
  <si>
    <t>تا پايان سال 88</t>
  </si>
  <si>
    <t>به تفكيك تعرفه : خانگي 28083-عمومي 1050- كشاورزي303- صنعتي 497- تجاري 5059</t>
  </si>
  <si>
    <t>زيرديپلم 9 - ديپلم 5- فوق ديپلم 2- ليسانس 4</t>
  </si>
  <si>
    <t>تا پايان سال 89</t>
  </si>
  <si>
    <r>
      <t xml:space="preserve">با قدرت  94348 </t>
    </r>
    <r>
      <rPr>
        <b/>
        <sz val="14"/>
        <rFont val="B Badr"/>
        <family val="0"/>
      </rPr>
      <t>KVA</t>
    </r>
  </si>
  <si>
    <r>
      <t xml:space="preserve">با قدرت  90448 </t>
    </r>
    <r>
      <rPr>
        <b/>
        <sz val="14"/>
        <rFont val="B Badr"/>
        <family val="0"/>
      </rPr>
      <t>KVA</t>
    </r>
  </si>
  <si>
    <t>به تفكيك تعرفه : خانگي 29679-عمومي 1065- كشاورزي578- صنعتي 306- تجاري 5348</t>
  </si>
  <si>
    <t>زيرديپلم 6 - ديپلم 4- فوق ديپلم 3- ليسانس 5</t>
  </si>
  <si>
    <t>تا پایان سال 90</t>
  </si>
  <si>
    <r>
      <t xml:space="preserve">با قدرت  96463 </t>
    </r>
    <r>
      <rPr>
        <b/>
        <sz val="14"/>
        <rFont val="B Badr"/>
        <family val="0"/>
      </rPr>
      <t>KVA</t>
    </r>
  </si>
  <si>
    <t>زيرديپلم 3 - ديپلم 6- فوق ديپلم 3- ليسانس 6</t>
  </si>
  <si>
    <t>به تفكيك تعرفه : خانگي 32171-عمومي 1191- كشاورزي618- صنعتي 299- تجاري 5650</t>
  </si>
  <si>
    <t>تا پایان سال  91</t>
  </si>
  <si>
    <r>
      <t xml:space="preserve">با قدرت  123790 </t>
    </r>
    <r>
      <rPr>
        <b/>
        <sz val="14"/>
        <rFont val="B Badr"/>
        <family val="0"/>
      </rPr>
      <t>KVA</t>
    </r>
  </si>
  <si>
    <t>زيرديپلم 1 - ديپلم 5- فوق ديپلم 3- ليسانس 7</t>
  </si>
  <si>
    <t>به تفكيك تعرفه : خانگي 33781-عمومي 1241- كشاورزي 639- صنعتي 319- تجاري 5943</t>
  </si>
  <si>
    <t>به تفكيك تعرفه : خانگي 35534-عمومي 1267- كشاورزي 653- صنعتي 347- تجاري 6176</t>
  </si>
  <si>
    <t>زيرديپلم 0 - ديپلم 4- فوق ديپلم 2- ليسانس 9</t>
  </si>
  <si>
    <r>
      <t xml:space="preserve">با قدرت  130265 </t>
    </r>
    <r>
      <rPr>
        <b/>
        <sz val="14"/>
        <rFont val="B Badr"/>
        <family val="0"/>
      </rPr>
      <t>KVA</t>
    </r>
  </si>
  <si>
    <t>تاپایان سال 92</t>
  </si>
  <si>
    <t>تا پایان سال 93</t>
  </si>
  <si>
    <t>به تفكيك تعرفه : خانگي 36473-عمومي 1285- كشاورزي 685- صنعتي 382- تجاري 6439</t>
  </si>
  <si>
    <r>
      <t xml:space="preserve">با قدرت  135050 </t>
    </r>
    <r>
      <rPr>
        <b/>
        <sz val="14"/>
        <rFont val="B Badr"/>
        <family val="0"/>
      </rPr>
      <t>KVA</t>
    </r>
  </si>
  <si>
    <r>
      <t>زيرديپلم 0 - ديپلم3- فوق ديپلم 1- ليسانس 12 -</t>
    </r>
    <r>
      <rPr>
        <sz val="12"/>
        <rFont val="B Nazanin"/>
        <family val="0"/>
      </rPr>
      <t>فوق لیسانس1</t>
    </r>
  </si>
  <si>
    <t>تا پایان سال 94</t>
  </si>
  <si>
    <r>
      <t xml:space="preserve">با قدرت  139050 </t>
    </r>
    <r>
      <rPr>
        <b/>
        <sz val="14"/>
        <rFont val="B Badr"/>
        <family val="0"/>
      </rPr>
      <t>KVA</t>
    </r>
  </si>
  <si>
    <t>به تفكيك تعرفه : خانگي 37025-عمومي 1321- كشاورزي 746- صنعتي 403- تجاري 6591</t>
  </si>
  <si>
    <t>تا پایان سال  95</t>
  </si>
  <si>
    <t>به تفكيك تعرفه : خانگي 37583-عمومي 1373- كشاورزي 769- صنعتي 410- تجاري 6682</t>
  </si>
  <si>
    <r>
      <t xml:space="preserve">با قدرت  143155 </t>
    </r>
    <r>
      <rPr>
        <b/>
        <sz val="14"/>
        <rFont val="B Badr"/>
        <family val="0"/>
      </rPr>
      <t>KVA</t>
    </r>
  </si>
  <si>
    <r>
      <t>زيرديپلم 0 - ديپلم1- فوق ديپلم 1- ليسانس 13 -</t>
    </r>
    <r>
      <rPr>
        <sz val="11"/>
        <rFont val="B Nazanin"/>
        <family val="0"/>
      </rPr>
      <t>فوق لیسانس3</t>
    </r>
  </si>
  <si>
    <t>روشنایی معابر</t>
  </si>
  <si>
    <t>تا پایان سال  96</t>
  </si>
  <si>
    <t>به تفکیک تعرفه: خانگی38169-عمومی1092-کشاورزی809-صنعتی415-تجاری6815-روشنایی معابر343</t>
  </si>
  <si>
    <t>با قدرت 145260 KVA</t>
  </si>
  <si>
    <t>زیر دیپلم0-دیپلم1-فوق دیپلم0-لیسانس12-فوق لیسانس4</t>
  </si>
  <si>
    <t>تا پایان سال 97</t>
  </si>
  <si>
    <t>به تفکیک تعرفه: خانگی38943-عمومی1128-کشاورزی834-صنعتی426-تجاری7038-روشنایی معابر348</t>
  </si>
  <si>
    <t>با قدرت 142793 KVA</t>
  </si>
  <si>
    <t>زیر دیپلم0-دیپلم0-فوق دیپلم0-لیسانس8-فوق لیسانس6</t>
  </si>
  <si>
    <t>به تفکیک تعرفه: خانگی39450-عمومی1167-کشاورزی858-صنعتی435-تجاری7068-روشنایی معابر348</t>
  </si>
  <si>
    <t>با قدرت 145703 KVA</t>
  </si>
  <si>
    <t>زیر دیپلم0-دیپلم0-فوق دیپلم0-لیسانس9-فوق لیسانس6</t>
  </si>
  <si>
    <t>تا پایان   سال 98</t>
  </si>
  <si>
    <t>تا پایان  سال 99</t>
  </si>
  <si>
    <t>به تفکیک تعرفه: خانگی40065-عمومی1177-کشاورزی878-صنعتی442-تجاری7259-روشنایی معابر348</t>
  </si>
  <si>
    <t>با قدرت 150428 KVA</t>
  </si>
  <si>
    <t>تا پایان  سال 1400</t>
  </si>
  <si>
    <t>به تفکیک تعرفه: خانگی40672-عمومی1204-کشاورزی900-صنعتی459-تجاری7387-روشنایی معابر348</t>
  </si>
  <si>
    <t>با قدرت 153868 KVA</t>
  </si>
  <si>
    <t>زیر دیپلم0-دیپلم0-فوق دیپلم0-لیسانس8-فوق لیسانس7</t>
  </si>
  <si>
    <t>روشنايي معابر</t>
  </si>
  <si>
    <t>تا پایان   سال 1401</t>
  </si>
</sst>
</file>

<file path=xl/styles.xml><?xml version="1.0" encoding="utf-8"?>
<styleSheet xmlns="http://schemas.openxmlformats.org/spreadsheetml/2006/main">
  <numFmts count="38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ريال&quot;#,##0_-;&quot;ريال&quot;#,##0\-"/>
    <numFmt numFmtId="173" formatCode="&quot;ريال&quot;#,##0_-;[Red]&quot;ريال&quot;#,##0\-"/>
    <numFmt numFmtId="174" formatCode="&quot;ريال&quot;#,##0.00_-;&quot;ريال&quot;#,##0.00\-"/>
    <numFmt numFmtId="175" formatCode="&quot;ريال&quot;#,##0.00_-;[Red]&quot;ريال&quot;#,##0.00\-"/>
    <numFmt numFmtId="176" formatCode="_-&quot;ريال&quot;* #,##0_-;_-&quot;ريال&quot;* #,##0\-;_-&quot;ريال&quot;* &quot;-&quot;_-;_-@_-"/>
    <numFmt numFmtId="177" formatCode="_-&quot;ريال&quot;* #,##0.00_-;_-&quot;ريال&quot;* #,##0.00\-;_-&quot;ريال&quot;* &quot;-&quot;??_-;_-@_-"/>
    <numFmt numFmtId="178" formatCode="&quot;ريال&quot;\ #,##0;\-&quot;ريال&quot;\ #,##0"/>
    <numFmt numFmtId="179" formatCode="&quot;ريال&quot;\ #,##0;[Red]\-&quot;ريال&quot;\ #,##0"/>
    <numFmt numFmtId="180" formatCode="&quot;ريال&quot;\ #,##0.00;\-&quot;ريال&quot;\ #,##0.00"/>
    <numFmt numFmtId="181" formatCode="&quot;ريال&quot;\ #,##0.00;[Red]\-&quot;ريال&quot;\ #,##0.00"/>
    <numFmt numFmtId="182" formatCode="_-&quot;ريال&quot;\ * #,##0_-;\-&quot;ريال&quot;\ * #,##0_-;_-&quot;ريال&quot;\ * &quot;-&quot;_-;_-@_-"/>
    <numFmt numFmtId="183" formatCode="_-* #,##0_-;\-* #,##0_-;_-* &quot;-&quot;_-;_-@_-"/>
    <numFmt numFmtId="184" formatCode="_-&quot;ريال&quot;\ * #,##0.00_-;\-&quot;ريال&quot;\ * #,##0.00_-;_-&quot;ريال&quot;\ * &quot;-&quot;??_-;_-@_-"/>
    <numFmt numFmtId="185" formatCode="_-* #,##0.00_-;\-* #,##0.00_-;_-* &quot;-&quot;??_-;_-@_-"/>
    <numFmt numFmtId="186" formatCode="#,##0.0"/>
    <numFmt numFmtId="187" formatCode="0.0%"/>
    <numFmt numFmtId="188" formatCode="#,##0.000"/>
    <numFmt numFmtId="189" formatCode="#,##0.0000"/>
    <numFmt numFmtId="190" formatCode="0.0"/>
    <numFmt numFmtId="191" formatCode="0.0000"/>
    <numFmt numFmtId="192" formatCode="0.00000"/>
    <numFmt numFmtId="193" formatCode="0.000"/>
  </numFmts>
  <fonts count="64">
    <font>
      <sz val="10"/>
      <name val="Arial"/>
      <family val="0"/>
    </font>
    <font>
      <b/>
      <sz val="12"/>
      <name val="Nazanin"/>
      <family val="0"/>
    </font>
    <font>
      <b/>
      <sz val="12"/>
      <name val="Badr"/>
      <family val="0"/>
    </font>
    <font>
      <b/>
      <sz val="14"/>
      <name val="Nazanin"/>
      <family val="0"/>
    </font>
    <font>
      <sz val="12"/>
      <name val="Nazanin"/>
      <family val="0"/>
    </font>
    <font>
      <b/>
      <sz val="14"/>
      <name val="Badr"/>
      <family val="0"/>
    </font>
    <font>
      <sz val="8"/>
      <name val="Arial"/>
      <family val="2"/>
    </font>
    <font>
      <sz val="12"/>
      <name val="B Titr"/>
      <family val="0"/>
    </font>
    <font>
      <b/>
      <sz val="16"/>
      <name val="B Badr"/>
      <family val="0"/>
    </font>
    <font>
      <b/>
      <sz val="14"/>
      <name val="B Badr"/>
      <family val="0"/>
    </font>
    <font>
      <sz val="14"/>
      <name val="B Titr"/>
      <family val="0"/>
    </font>
    <font>
      <sz val="20"/>
      <name val="B Titr"/>
      <family val="0"/>
    </font>
    <font>
      <sz val="10"/>
      <name val="B Titr"/>
      <family val="0"/>
    </font>
    <font>
      <sz val="14"/>
      <name val="B Badr"/>
      <family val="0"/>
    </font>
    <font>
      <sz val="10"/>
      <name val="B Badr"/>
      <family val="0"/>
    </font>
    <font>
      <b/>
      <sz val="10"/>
      <name val="B Badr"/>
      <family val="0"/>
    </font>
    <font>
      <b/>
      <sz val="12"/>
      <name val="B Badr"/>
      <family val="0"/>
    </font>
    <font>
      <sz val="18"/>
      <name val="B Titr"/>
      <family val="0"/>
    </font>
    <font>
      <sz val="12"/>
      <name val="B Nazanin"/>
      <family val="0"/>
    </font>
    <font>
      <sz val="11"/>
      <name val="Nazanin"/>
      <family val="0"/>
    </font>
    <font>
      <sz val="11"/>
      <name val="B Nazanin"/>
      <family val="0"/>
    </font>
    <font>
      <b/>
      <sz val="11"/>
      <name val="Nazanin"/>
      <family val="0"/>
    </font>
    <font>
      <b/>
      <sz val="10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2"/>
      <name val="B Titr"/>
      <family val="0"/>
    </font>
    <font>
      <b/>
      <sz val="10"/>
      <color indexed="8"/>
      <name val="B Nazanin"/>
      <family val="0"/>
    </font>
    <font>
      <sz val="16"/>
      <color indexed="12"/>
      <name val="B Titr"/>
      <family val="0"/>
    </font>
    <font>
      <sz val="14"/>
      <color indexed="12"/>
      <name val="Calibri"/>
      <family val="0"/>
    </font>
    <font>
      <sz val="12"/>
      <color indexed="12"/>
      <name val="B Titr"/>
      <family val="0"/>
    </font>
    <font>
      <sz val="11"/>
      <color indexed="12"/>
      <name val="B Titr"/>
      <family val="0"/>
    </font>
    <font>
      <sz val="14"/>
      <color indexed="12"/>
      <name val="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medium"/>
      <bottom style="medium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double"/>
      <right style="double"/>
      <top style="medium"/>
      <bottom style="medium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0" xfId="0" applyFill="1" applyBorder="1" applyAlignment="1">
      <alignment/>
    </xf>
    <xf numFmtId="0" fontId="8" fillId="0" borderId="17" xfId="0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9" fontId="8" fillId="0" borderId="17" xfId="57" applyFont="1" applyBorder="1" applyAlignment="1">
      <alignment horizontal="center" vertical="center" readingOrder="2"/>
    </xf>
    <xf numFmtId="0" fontId="8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9" fontId="13" fillId="0" borderId="16" xfId="57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9" fontId="13" fillId="0" borderId="19" xfId="57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0" fontId="14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3" fontId="16" fillId="0" borderId="16" xfId="0" applyNumberFormat="1" applyFont="1" applyBorder="1" applyAlignment="1">
      <alignment horizontal="center"/>
    </xf>
    <xf numFmtId="3" fontId="16" fillId="0" borderId="17" xfId="0" applyNumberFormat="1" applyFont="1" applyBorder="1" applyAlignment="1">
      <alignment horizontal="center"/>
    </xf>
    <xf numFmtId="3" fontId="16" fillId="0" borderId="19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 horizontal="center"/>
    </xf>
    <xf numFmtId="190" fontId="8" fillId="0" borderId="17" xfId="0" applyNumberFormat="1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0" fillId="35" borderId="0" xfId="0" applyFill="1" applyBorder="1" applyAlignment="1">
      <alignment/>
    </xf>
    <xf numFmtId="0" fontId="0" fillId="35" borderId="32" xfId="0" applyFill="1" applyBorder="1" applyAlignment="1">
      <alignment/>
    </xf>
    <xf numFmtId="0" fontId="19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33" borderId="33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3" fontId="16" fillId="0" borderId="35" xfId="0" applyNumberFormat="1" applyFont="1" applyBorder="1" applyAlignment="1">
      <alignment horizontal="center"/>
    </xf>
    <xf numFmtId="3" fontId="16" fillId="0" borderId="36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7" fillId="0" borderId="0" xfId="0" applyFont="1" applyAlignment="1">
      <alignment horizontal="center"/>
    </xf>
    <xf numFmtId="0" fontId="7" fillId="0" borderId="40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187'!A1" /><Relationship Id="rId2" Type="http://schemas.openxmlformats.org/officeDocument/2006/relationships/hyperlink" Target="#'p287'!A1" /><Relationship Id="rId3" Type="http://schemas.openxmlformats.org/officeDocument/2006/relationships/hyperlink" Target="#'p188'!A1" /><Relationship Id="rId4" Type="http://schemas.openxmlformats.org/officeDocument/2006/relationships/hyperlink" Target="#'p288'!A1" /><Relationship Id="rId5" Type="http://schemas.openxmlformats.org/officeDocument/2006/relationships/hyperlink" Target="#'p189'!A1" /><Relationship Id="rId6" Type="http://schemas.openxmlformats.org/officeDocument/2006/relationships/hyperlink" Target="#'p289'!A1" /><Relationship Id="rId7" Type="http://schemas.openxmlformats.org/officeDocument/2006/relationships/hyperlink" Target="#'p190'!A1" /><Relationship Id="rId8" Type="http://schemas.openxmlformats.org/officeDocument/2006/relationships/hyperlink" Target="#'p290'!A1" /><Relationship Id="rId9" Type="http://schemas.openxmlformats.org/officeDocument/2006/relationships/hyperlink" Target="#'p191'!A1" /><Relationship Id="rId10" Type="http://schemas.openxmlformats.org/officeDocument/2006/relationships/hyperlink" Target="#'p291'!A1" /><Relationship Id="rId11" Type="http://schemas.openxmlformats.org/officeDocument/2006/relationships/hyperlink" Target="#'p192'!A1" /><Relationship Id="rId12" Type="http://schemas.openxmlformats.org/officeDocument/2006/relationships/hyperlink" Target="#'p292'!A1" /><Relationship Id="rId13" Type="http://schemas.openxmlformats.org/officeDocument/2006/relationships/hyperlink" Target="#'p193'!A1" /><Relationship Id="rId14" Type="http://schemas.openxmlformats.org/officeDocument/2006/relationships/hyperlink" Target="#'p293'!A1" /><Relationship Id="rId15" Type="http://schemas.openxmlformats.org/officeDocument/2006/relationships/hyperlink" Target="#'p194'!A1" /><Relationship Id="rId16" Type="http://schemas.openxmlformats.org/officeDocument/2006/relationships/hyperlink" Target="#'p294'!A1" /><Relationship Id="rId17" Type="http://schemas.openxmlformats.org/officeDocument/2006/relationships/hyperlink" Target="#'p295'!A1" /><Relationship Id="rId18" Type="http://schemas.openxmlformats.org/officeDocument/2006/relationships/hyperlink" Target="#'p195'!A1" /><Relationship Id="rId19" Type="http://schemas.openxmlformats.org/officeDocument/2006/relationships/hyperlink" Target="#'p296'!A1" /><Relationship Id="rId20" Type="http://schemas.openxmlformats.org/officeDocument/2006/relationships/hyperlink" Target="#'p196'!A1" /><Relationship Id="rId21" Type="http://schemas.openxmlformats.org/officeDocument/2006/relationships/hyperlink" Target="#'p197'!A1" /><Relationship Id="rId22" Type="http://schemas.openxmlformats.org/officeDocument/2006/relationships/hyperlink" Target="#'p297'!A1" /><Relationship Id="rId23" Type="http://schemas.openxmlformats.org/officeDocument/2006/relationships/hyperlink" Target="#'p198'!A1" /><Relationship Id="rId24" Type="http://schemas.openxmlformats.org/officeDocument/2006/relationships/hyperlink" Target="#'p298'!A1" /><Relationship Id="rId25" Type="http://schemas.openxmlformats.org/officeDocument/2006/relationships/hyperlink" Target="#'p299'!A1" /><Relationship Id="rId26" Type="http://schemas.openxmlformats.org/officeDocument/2006/relationships/hyperlink" Target="#'p199'!A1" /><Relationship Id="rId27" Type="http://schemas.openxmlformats.org/officeDocument/2006/relationships/hyperlink" Target="#'p11400'!A1" /><Relationship Id="rId28" Type="http://schemas.openxmlformats.org/officeDocument/2006/relationships/hyperlink" Target="#'p21400'!A1" /><Relationship Id="rId29" Type="http://schemas.openxmlformats.org/officeDocument/2006/relationships/hyperlink" Target="#'p21401'!A1" /><Relationship Id="rId30" Type="http://schemas.openxmlformats.org/officeDocument/2006/relationships/hyperlink" Target="#'p11401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chart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3</xdr:row>
      <xdr:rowOff>114300</xdr:rowOff>
    </xdr:from>
    <xdr:ext cx="3276600" cy="542925"/>
    <xdr:sp fLocksText="0">
      <xdr:nvSpPr>
        <xdr:cNvPr id="1" name="Text Box 13"/>
        <xdr:cNvSpPr txBox="1">
          <a:spLocks noChangeArrowheads="1"/>
        </xdr:cNvSpPr>
      </xdr:nvSpPr>
      <xdr:spPr>
        <a:xfrm>
          <a:off x="2152650" y="6000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خلاصه آمار مديريت برق آباده تا پايان سال 87 </a:t>
          </a:r>
        </a:p>
      </xdr:txBody>
    </xdr:sp>
    <xdr:clientData/>
  </xdr:oneCellAnchor>
  <xdr:twoCellAnchor>
    <xdr:from>
      <xdr:col>2</xdr:col>
      <xdr:colOff>333375</xdr:colOff>
      <xdr:row>3</xdr:row>
      <xdr:rowOff>114300</xdr:rowOff>
    </xdr:from>
    <xdr:to>
      <xdr:col>3</xdr:col>
      <xdr:colOff>323850</xdr:colOff>
      <xdr:row>5</xdr:row>
      <xdr:rowOff>57150</xdr:rowOff>
    </xdr:to>
    <xdr:sp fLocksText="0">
      <xdr:nvSpPr>
        <xdr:cNvPr id="2" name="Text Box 14">
          <a:hlinkClick r:id="rId1"/>
        </xdr:cNvPr>
        <xdr:cNvSpPr txBox="1">
          <a:spLocks noChangeArrowheads="1"/>
        </xdr:cNvSpPr>
      </xdr:nvSpPr>
      <xdr:spPr>
        <a:xfrm>
          <a:off x="1552575" y="6000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333375</xdr:colOff>
      <xdr:row>5</xdr:row>
      <xdr:rowOff>66675</xdr:rowOff>
    </xdr:from>
    <xdr:to>
      <xdr:col>3</xdr:col>
      <xdr:colOff>323850</xdr:colOff>
      <xdr:row>7</xdr:row>
      <xdr:rowOff>9525</xdr:rowOff>
    </xdr:to>
    <xdr:sp fLocksText="0">
      <xdr:nvSpPr>
        <xdr:cNvPr id="3" name="Text Box 15">
          <a:hlinkClick r:id="rId2"/>
        </xdr:cNvPr>
        <xdr:cNvSpPr txBox="1">
          <a:spLocks noChangeArrowheads="1"/>
        </xdr:cNvSpPr>
      </xdr:nvSpPr>
      <xdr:spPr>
        <a:xfrm>
          <a:off x="1552575" y="8763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7</xdr:row>
      <xdr:rowOff>9525</xdr:rowOff>
    </xdr:from>
    <xdr:ext cx="3276600" cy="542925"/>
    <xdr:sp fLocksText="0">
      <xdr:nvSpPr>
        <xdr:cNvPr id="4" name="Text Box 13"/>
        <xdr:cNvSpPr txBox="1">
          <a:spLocks noChangeArrowheads="1"/>
        </xdr:cNvSpPr>
      </xdr:nvSpPr>
      <xdr:spPr>
        <a:xfrm>
          <a:off x="2143125" y="11430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آباده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 88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</a:p>
      </xdr:txBody>
    </xdr:sp>
    <xdr:clientData/>
  </xdr:oneCellAnchor>
  <xdr:twoCellAnchor>
    <xdr:from>
      <xdr:col>2</xdr:col>
      <xdr:colOff>323850</xdr:colOff>
      <xdr:row>7</xdr:row>
      <xdr:rowOff>9525</xdr:rowOff>
    </xdr:from>
    <xdr:to>
      <xdr:col>3</xdr:col>
      <xdr:colOff>314325</xdr:colOff>
      <xdr:row>8</xdr:row>
      <xdr:rowOff>114300</xdr:rowOff>
    </xdr:to>
    <xdr:sp fLocksText="0">
      <xdr:nvSpPr>
        <xdr:cNvPr id="5" name="Text Box 14">
          <a:hlinkClick r:id="rId3"/>
        </xdr:cNvPr>
        <xdr:cNvSpPr txBox="1">
          <a:spLocks noChangeArrowheads="1"/>
        </xdr:cNvSpPr>
      </xdr:nvSpPr>
      <xdr:spPr>
        <a:xfrm>
          <a:off x="1543050" y="11430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8</xdr:row>
      <xdr:rowOff>123825</xdr:rowOff>
    </xdr:from>
    <xdr:to>
      <xdr:col>3</xdr:col>
      <xdr:colOff>314325</xdr:colOff>
      <xdr:row>10</xdr:row>
      <xdr:rowOff>66675</xdr:rowOff>
    </xdr:to>
    <xdr:sp fLocksText="0">
      <xdr:nvSpPr>
        <xdr:cNvPr id="6" name="Text Box 15">
          <a:hlinkClick r:id="rId4"/>
        </xdr:cNvPr>
        <xdr:cNvSpPr txBox="1">
          <a:spLocks noChangeArrowheads="1"/>
        </xdr:cNvSpPr>
      </xdr:nvSpPr>
      <xdr:spPr>
        <a:xfrm>
          <a:off x="1543050" y="14192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10</xdr:row>
      <xdr:rowOff>66675</xdr:rowOff>
    </xdr:from>
    <xdr:ext cx="3276600" cy="542925"/>
    <xdr:sp fLocksText="0">
      <xdr:nvSpPr>
        <xdr:cNvPr id="7" name="Text Box 13"/>
        <xdr:cNvSpPr txBox="1">
          <a:spLocks noChangeArrowheads="1"/>
        </xdr:cNvSpPr>
      </xdr:nvSpPr>
      <xdr:spPr>
        <a:xfrm>
          <a:off x="2143125" y="16859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آباده تا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پايان سال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  <a:r>
            <a:rPr lang="en-US" cap="none" sz="16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89</a:t>
          </a:r>
          <a:r>
            <a:rPr lang="en-US" cap="none" sz="16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</a:t>
          </a:r>
        </a:p>
      </xdr:txBody>
    </xdr:sp>
    <xdr:clientData/>
  </xdr:oneCellAnchor>
  <xdr:twoCellAnchor>
    <xdr:from>
      <xdr:col>2</xdr:col>
      <xdr:colOff>323850</xdr:colOff>
      <xdr:row>10</xdr:row>
      <xdr:rowOff>76200</xdr:rowOff>
    </xdr:from>
    <xdr:to>
      <xdr:col>3</xdr:col>
      <xdr:colOff>314325</xdr:colOff>
      <xdr:row>12</xdr:row>
      <xdr:rowOff>19050</xdr:rowOff>
    </xdr:to>
    <xdr:sp fLocksText="0">
      <xdr:nvSpPr>
        <xdr:cNvPr id="8" name="Text Box 14">
          <a:hlinkClick r:id="rId5"/>
        </xdr:cNvPr>
        <xdr:cNvSpPr txBox="1">
          <a:spLocks noChangeArrowheads="1"/>
        </xdr:cNvSpPr>
      </xdr:nvSpPr>
      <xdr:spPr>
        <a:xfrm>
          <a:off x="1543050" y="16954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12</xdr:row>
      <xdr:rowOff>28575</xdr:rowOff>
    </xdr:from>
    <xdr:to>
      <xdr:col>3</xdr:col>
      <xdr:colOff>314325</xdr:colOff>
      <xdr:row>13</xdr:row>
      <xdr:rowOff>133350</xdr:rowOff>
    </xdr:to>
    <xdr:sp fLocksText="0">
      <xdr:nvSpPr>
        <xdr:cNvPr id="9" name="Text Box 15">
          <a:hlinkClick r:id="rId6"/>
        </xdr:cNvPr>
        <xdr:cNvSpPr txBox="1">
          <a:spLocks noChangeArrowheads="1"/>
        </xdr:cNvSpPr>
      </xdr:nvSpPr>
      <xdr:spPr>
        <a:xfrm>
          <a:off x="1543050" y="19716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304800</xdr:colOff>
      <xdr:row>13</xdr:row>
      <xdr:rowOff>133350</xdr:rowOff>
    </xdr:from>
    <xdr:ext cx="3276600" cy="542925"/>
    <xdr:sp fLocksText="0">
      <xdr:nvSpPr>
        <xdr:cNvPr id="10" name="Text Box 13"/>
        <xdr:cNvSpPr txBox="1">
          <a:spLocks noChangeArrowheads="1"/>
        </xdr:cNvSpPr>
      </xdr:nvSpPr>
      <xdr:spPr>
        <a:xfrm>
          <a:off x="2133600" y="22383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آباده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سال 90</a:t>
          </a:r>
        </a:p>
      </xdr:txBody>
    </xdr:sp>
    <xdr:clientData/>
  </xdr:oneCellAnchor>
  <xdr:twoCellAnchor>
    <xdr:from>
      <xdr:col>2</xdr:col>
      <xdr:colOff>314325</xdr:colOff>
      <xdr:row>13</xdr:row>
      <xdr:rowOff>142875</xdr:rowOff>
    </xdr:from>
    <xdr:to>
      <xdr:col>3</xdr:col>
      <xdr:colOff>304800</xdr:colOff>
      <xdr:row>15</xdr:row>
      <xdr:rowOff>85725</xdr:rowOff>
    </xdr:to>
    <xdr:sp fLocksText="0">
      <xdr:nvSpPr>
        <xdr:cNvPr id="11" name="Text Box 14">
          <a:hlinkClick r:id="rId7"/>
        </xdr:cNvPr>
        <xdr:cNvSpPr txBox="1">
          <a:spLocks noChangeArrowheads="1"/>
        </xdr:cNvSpPr>
      </xdr:nvSpPr>
      <xdr:spPr>
        <a:xfrm>
          <a:off x="1533525" y="22479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314325</xdr:colOff>
      <xdr:row>15</xdr:row>
      <xdr:rowOff>95250</xdr:rowOff>
    </xdr:from>
    <xdr:to>
      <xdr:col>3</xdr:col>
      <xdr:colOff>304800</xdr:colOff>
      <xdr:row>17</xdr:row>
      <xdr:rowOff>38100</xdr:rowOff>
    </xdr:to>
    <xdr:sp fLocksText="0">
      <xdr:nvSpPr>
        <xdr:cNvPr id="12" name="Text Box 15">
          <a:hlinkClick r:id="rId8"/>
        </xdr:cNvPr>
        <xdr:cNvSpPr txBox="1">
          <a:spLocks noChangeArrowheads="1"/>
        </xdr:cNvSpPr>
      </xdr:nvSpPr>
      <xdr:spPr>
        <a:xfrm>
          <a:off x="1533525" y="252412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17</xdr:row>
      <xdr:rowOff>38100</xdr:rowOff>
    </xdr:from>
    <xdr:ext cx="3276600" cy="542925"/>
    <xdr:sp fLocksText="0">
      <xdr:nvSpPr>
        <xdr:cNvPr id="13" name="Text Box 13"/>
        <xdr:cNvSpPr txBox="1">
          <a:spLocks noChangeArrowheads="1"/>
        </xdr:cNvSpPr>
      </xdr:nvSpPr>
      <xdr:spPr>
        <a:xfrm>
          <a:off x="2143125" y="27908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آباده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سال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91</a:t>
          </a:r>
        </a:p>
      </xdr:txBody>
    </xdr:sp>
    <xdr:clientData/>
  </xdr:oneCellAnchor>
  <xdr:twoCellAnchor>
    <xdr:from>
      <xdr:col>2</xdr:col>
      <xdr:colOff>323850</xdr:colOff>
      <xdr:row>17</xdr:row>
      <xdr:rowOff>47625</xdr:rowOff>
    </xdr:from>
    <xdr:to>
      <xdr:col>3</xdr:col>
      <xdr:colOff>314325</xdr:colOff>
      <xdr:row>18</xdr:row>
      <xdr:rowOff>152400</xdr:rowOff>
    </xdr:to>
    <xdr:sp fLocksText="0">
      <xdr:nvSpPr>
        <xdr:cNvPr id="14" name="Text Box 14">
          <a:hlinkClick r:id="rId9"/>
        </xdr:cNvPr>
        <xdr:cNvSpPr txBox="1">
          <a:spLocks noChangeArrowheads="1"/>
        </xdr:cNvSpPr>
      </xdr:nvSpPr>
      <xdr:spPr>
        <a:xfrm>
          <a:off x="1543050" y="280035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19</xdr:row>
      <xdr:rowOff>0</xdr:rowOff>
    </xdr:from>
    <xdr:to>
      <xdr:col>3</xdr:col>
      <xdr:colOff>314325</xdr:colOff>
      <xdr:row>20</xdr:row>
      <xdr:rowOff>104775</xdr:rowOff>
    </xdr:to>
    <xdr:sp fLocksText="0">
      <xdr:nvSpPr>
        <xdr:cNvPr id="15" name="Text Box 15">
          <a:hlinkClick r:id="rId10"/>
        </xdr:cNvPr>
        <xdr:cNvSpPr txBox="1">
          <a:spLocks noChangeArrowheads="1"/>
        </xdr:cNvSpPr>
      </xdr:nvSpPr>
      <xdr:spPr>
        <a:xfrm>
          <a:off x="1543050" y="3076575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304800</xdr:colOff>
      <xdr:row>20</xdr:row>
      <xdr:rowOff>104775</xdr:rowOff>
    </xdr:from>
    <xdr:ext cx="3276600" cy="542925"/>
    <xdr:sp fLocksText="0">
      <xdr:nvSpPr>
        <xdr:cNvPr id="16" name="Text Box 13"/>
        <xdr:cNvSpPr txBox="1">
          <a:spLocks noChangeArrowheads="1"/>
        </xdr:cNvSpPr>
      </xdr:nvSpPr>
      <xdr:spPr>
        <a:xfrm>
          <a:off x="2133600" y="33432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آباده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سال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92</a:t>
          </a:r>
        </a:p>
      </xdr:txBody>
    </xdr:sp>
    <xdr:clientData/>
  </xdr:oneCellAnchor>
  <xdr:twoCellAnchor>
    <xdr:from>
      <xdr:col>2</xdr:col>
      <xdr:colOff>304800</xdr:colOff>
      <xdr:row>20</xdr:row>
      <xdr:rowOff>114300</xdr:rowOff>
    </xdr:from>
    <xdr:to>
      <xdr:col>3</xdr:col>
      <xdr:colOff>304800</xdr:colOff>
      <xdr:row>22</xdr:row>
      <xdr:rowOff>47625</xdr:rowOff>
    </xdr:to>
    <xdr:sp fLocksText="0">
      <xdr:nvSpPr>
        <xdr:cNvPr id="17" name="Text Box 14">
          <a:hlinkClick r:id="rId11"/>
        </xdr:cNvPr>
        <xdr:cNvSpPr txBox="1">
          <a:spLocks noChangeArrowheads="1"/>
        </xdr:cNvSpPr>
      </xdr:nvSpPr>
      <xdr:spPr>
        <a:xfrm>
          <a:off x="1524000" y="3352800"/>
          <a:ext cx="609600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314325</xdr:colOff>
      <xdr:row>22</xdr:row>
      <xdr:rowOff>57150</xdr:rowOff>
    </xdr:from>
    <xdr:to>
      <xdr:col>3</xdr:col>
      <xdr:colOff>304800</xdr:colOff>
      <xdr:row>24</xdr:row>
      <xdr:rowOff>0</xdr:rowOff>
    </xdr:to>
    <xdr:sp fLocksText="0">
      <xdr:nvSpPr>
        <xdr:cNvPr id="18" name="Text Box 15">
          <a:hlinkClick r:id="rId12"/>
        </xdr:cNvPr>
        <xdr:cNvSpPr txBox="1">
          <a:spLocks noChangeArrowheads="1"/>
        </xdr:cNvSpPr>
      </xdr:nvSpPr>
      <xdr:spPr>
        <a:xfrm>
          <a:off x="1533525" y="3619500"/>
          <a:ext cx="600075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304800</xdr:colOff>
      <xdr:row>24</xdr:row>
      <xdr:rowOff>0</xdr:rowOff>
    </xdr:from>
    <xdr:ext cx="3276600" cy="542925"/>
    <xdr:sp fLocksText="0">
      <xdr:nvSpPr>
        <xdr:cNvPr id="19" name="Text Box 13"/>
        <xdr:cNvSpPr txBox="1">
          <a:spLocks noChangeArrowheads="1"/>
        </xdr:cNvSpPr>
      </xdr:nvSpPr>
      <xdr:spPr>
        <a:xfrm>
          <a:off x="2133600" y="388620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آباده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سال 93</a:t>
          </a:r>
        </a:p>
      </xdr:txBody>
    </xdr:sp>
    <xdr:clientData/>
  </xdr:oneCellAnchor>
  <xdr:twoCellAnchor>
    <xdr:from>
      <xdr:col>2</xdr:col>
      <xdr:colOff>304800</xdr:colOff>
      <xdr:row>24</xdr:row>
      <xdr:rowOff>0</xdr:rowOff>
    </xdr:from>
    <xdr:to>
      <xdr:col>3</xdr:col>
      <xdr:colOff>304800</xdr:colOff>
      <xdr:row>25</xdr:row>
      <xdr:rowOff>95250</xdr:rowOff>
    </xdr:to>
    <xdr:sp fLocksText="0">
      <xdr:nvSpPr>
        <xdr:cNvPr id="20" name="Text Box 14">
          <a:hlinkClick r:id="rId13"/>
        </xdr:cNvPr>
        <xdr:cNvSpPr txBox="1">
          <a:spLocks noChangeArrowheads="1"/>
        </xdr:cNvSpPr>
      </xdr:nvSpPr>
      <xdr:spPr>
        <a:xfrm>
          <a:off x="1524000" y="3886200"/>
          <a:ext cx="609600" cy="25717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295275</xdr:colOff>
      <xdr:row>25</xdr:row>
      <xdr:rowOff>104775</xdr:rowOff>
    </xdr:from>
    <xdr:to>
      <xdr:col>3</xdr:col>
      <xdr:colOff>285750</xdr:colOff>
      <xdr:row>27</xdr:row>
      <xdr:rowOff>57150</xdr:rowOff>
    </xdr:to>
    <xdr:sp fLocksText="0">
      <xdr:nvSpPr>
        <xdr:cNvPr id="21" name="Text Box 15">
          <a:hlinkClick r:id="rId14"/>
        </xdr:cNvPr>
        <xdr:cNvSpPr txBox="1">
          <a:spLocks noChangeArrowheads="1"/>
        </xdr:cNvSpPr>
      </xdr:nvSpPr>
      <xdr:spPr>
        <a:xfrm>
          <a:off x="1514475" y="4152900"/>
          <a:ext cx="600075" cy="2762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304800</xdr:colOff>
      <xdr:row>27</xdr:row>
      <xdr:rowOff>57150</xdr:rowOff>
    </xdr:from>
    <xdr:ext cx="3276600" cy="542925"/>
    <xdr:sp fLocksText="0">
      <xdr:nvSpPr>
        <xdr:cNvPr id="22" name="Text Box 13"/>
        <xdr:cNvSpPr txBox="1">
          <a:spLocks noChangeArrowheads="1"/>
        </xdr:cNvSpPr>
      </xdr:nvSpPr>
      <xdr:spPr>
        <a:xfrm>
          <a:off x="2133600" y="44291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آباده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سال94</a:t>
          </a:r>
        </a:p>
      </xdr:txBody>
    </xdr:sp>
    <xdr:clientData/>
  </xdr:oneCellAnchor>
  <xdr:twoCellAnchor>
    <xdr:from>
      <xdr:col>2</xdr:col>
      <xdr:colOff>304800</xdr:colOff>
      <xdr:row>27</xdr:row>
      <xdr:rowOff>66675</xdr:rowOff>
    </xdr:from>
    <xdr:to>
      <xdr:col>3</xdr:col>
      <xdr:colOff>304800</xdr:colOff>
      <xdr:row>29</xdr:row>
      <xdr:rowOff>28575</xdr:rowOff>
    </xdr:to>
    <xdr:sp fLocksText="0">
      <xdr:nvSpPr>
        <xdr:cNvPr id="23" name="Text Box 14">
          <a:hlinkClick r:id="rId15"/>
        </xdr:cNvPr>
        <xdr:cNvSpPr txBox="1">
          <a:spLocks noChangeArrowheads="1"/>
        </xdr:cNvSpPr>
      </xdr:nvSpPr>
      <xdr:spPr>
        <a:xfrm>
          <a:off x="1524000" y="4438650"/>
          <a:ext cx="609600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314325</xdr:colOff>
      <xdr:row>29</xdr:row>
      <xdr:rowOff>28575</xdr:rowOff>
    </xdr:from>
    <xdr:to>
      <xdr:col>3</xdr:col>
      <xdr:colOff>304800</xdr:colOff>
      <xdr:row>30</xdr:row>
      <xdr:rowOff>104775</xdr:rowOff>
    </xdr:to>
    <xdr:sp fLocksText="0">
      <xdr:nvSpPr>
        <xdr:cNvPr id="24" name="Text Box 15">
          <a:hlinkClick r:id="rId16"/>
        </xdr:cNvPr>
        <xdr:cNvSpPr txBox="1">
          <a:spLocks noChangeArrowheads="1"/>
        </xdr:cNvSpPr>
      </xdr:nvSpPr>
      <xdr:spPr>
        <a:xfrm>
          <a:off x="1533525" y="4724400"/>
          <a:ext cx="600075" cy="2381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2</a:t>
          </a:r>
        </a:p>
      </xdr:txBody>
    </xdr:sp>
    <xdr:clientData/>
  </xdr:twoCellAnchor>
  <xdr:oneCellAnchor>
    <xdr:from>
      <xdr:col>3</xdr:col>
      <xdr:colOff>314325</xdr:colOff>
      <xdr:row>30</xdr:row>
      <xdr:rowOff>123825</xdr:rowOff>
    </xdr:from>
    <xdr:ext cx="3276600" cy="542925"/>
    <xdr:sp fLocksText="0">
      <xdr:nvSpPr>
        <xdr:cNvPr id="25" name="Text Box 13"/>
        <xdr:cNvSpPr txBox="1">
          <a:spLocks noChangeArrowheads="1"/>
        </xdr:cNvSpPr>
      </xdr:nvSpPr>
      <xdr:spPr>
        <a:xfrm>
          <a:off x="2143125" y="49815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آباده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سال </a:t>
          </a:r>
          <a:r>
            <a:rPr lang="en-US" cap="none" sz="14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95</a:t>
          </a:r>
          <a:r>
            <a:rPr lang="en-US" cap="none" sz="1400" b="0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2</xdr:col>
      <xdr:colOff>304800</xdr:colOff>
      <xdr:row>32</xdr:row>
      <xdr:rowOff>66675</xdr:rowOff>
    </xdr:from>
    <xdr:to>
      <xdr:col>3</xdr:col>
      <xdr:colOff>304800</xdr:colOff>
      <xdr:row>34</xdr:row>
      <xdr:rowOff>28575</xdr:rowOff>
    </xdr:to>
    <xdr:sp fLocksText="0">
      <xdr:nvSpPr>
        <xdr:cNvPr id="26" name="Text Box 14">
          <a:hlinkClick r:id="rId17"/>
        </xdr:cNvPr>
        <xdr:cNvSpPr txBox="1">
          <a:spLocks noChangeArrowheads="1"/>
        </xdr:cNvSpPr>
      </xdr:nvSpPr>
      <xdr:spPr>
        <a:xfrm>
          <a:off x="1524000" y="5248275"/>
          <a:ext cx="609600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صفحه </a:t>
          </a:r>
          <a:r>
            <a:rPr lang="en-US" cap="none" sz="10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2</a:t>
          </a:r>
        </a:p>
      </xdr:txBody>
    </xdr:sp>
    <xdr:clientData/>
  </xdr:twoCellAnchor>
  <xdr:twoCellAnchor>
    <xdr:from>
      <xdr:col>2</xdr:col>
      <xdr:colOff>304800</xdr:colOff>
      <xdr:row>30</xdr:row>
      <xdr:rowOff>114300</xdr:rowOff>
    </xdr:from>
    <xdr:to>
      <xdr:col>3</xdr:col>
      <xdr:colOff>304800</xdr:colOff>
      <xdr:row>32</xdr:row>
      <xdr:rowOff>66675</xdr:rowOff>
    </xdr:to>
    <xdr:sp fLocksText="0">
      <xdr:nvSpPr>
        <xdr:cNvPr id="27" name="Text Box 14">
          <a:hlinkClick r:id="rId18"/>
        </xdr:cNvPr>
        <xdr:cNvSpPr txBox="1">
          <a:spLocks noChangeArrowheads="1"/>
        </xdr:cNvSpPr>
      </xdr:nvSpPr>
      <xdr:spPr>
        <a:xfrm>
          <a:off x="1524000" y="4972050"/>
          <a:ext cx="609600" cy="2762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oneCellAnchor>
    <xdr:from>
      <xdr:col>3</xdr:col>
      <xdr:colOff>314325</xdr:colOff>
      <xdr:row>34</xdr:row>
      <xdr:rowOff>28575</xdr:rowOff>
    </xdr:from>
    <xdr:ext cx="3276600" cy="542925"/>
    <xdr:sp fLocksText="0">
      <xdr:nvSpPr>
        <xdr:cNvPr id="28" name="Text Box 13"/>
        <xdr:cNvSpPr txBox="1">
          <a:spLocks noChangeArrowheads="1"/>
        </xdr:cNvSpPr>
      </xdr:nvSpPr>
      <xdr:spPr>
        <a:xfrm>
          <a:off x="2143125" y="55340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آباده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 سال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96</a:t>
          </a:r>
        </a:p>
      </xdr:txBody>
    </xdr:sp>
    <xdr:clientData/>
  </xdr:oneCellAnchor>
  <xdr:twoCellAnchor>
    <xdr:from>
      <xdr:col>2</xdr:col>
      <xdr:colOff>304800</xdr:colOff>
      <xdr:row>35</xdr:row>
      <xdr:rowOff>133350</xdr:rowOff>
    </xdr:from>
    <xdr:to>
      <xdr:col>3</xdr:col>
      <xdr:colOff>304800</xdr:colOff>
      <xdr:row>37</xdr:row>
      <xdr:rowOff>95250</xdr:rowOff>
    </xdr:to>
    <xdr:sp fLocksText="0">
      <xdr:nvSpPr>
        <xdr:cNvPr id="29" name="Text Box 14">
          <a:hlinkClick r:id="rId19"/>
        </xdr:cNvPr>
        <xdr:cNvSpPr txBox="1">
          <a:spLocks noChangeArrowheads="1"/>
        </xdr:cNvSpPr>
      </xdr:nvSpPr>
      <xdr:spPr>
        <a:xfrm>
          <a:off x="1524000" y="5800725"/>
          <a:ext cx="609600" cy="28575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صفحه </a:t>
          </a:r>
          <a:r>
            <a:rPr lang="en-US" cap="none" sz="10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2</a:t>
          </a:r>
        </a:p>
      </xdr:txBody>
    </xdr:sp>
    <xdr:clientData/>
  </xdr:twoCellAnchor>
  <xdr:twoCellAnchor>
    <xdr:from>
      <xdr:col>2</xdr:col>
      <xdr:colOff>304800</xdr:colOff>
      <xdr:row>34</xdr:row>
      <xdr:rowOff>19050</xdr:rowOff>
    </xdr:from>
    <xdr:to>
      <xdr:col>3</xdr:col>
      <xdr:colOff>304800</xdr:colOff>
      <xdr:row>35</xdr:row>
      <xdr:rowOff>133350</xdr:rowOff>
    </xdr:to>
    <xdr:sp fLocksText="0">
      <xdr:nvSpPr>
        <xdr:cNvPr id="30" name="Text Box 14">
          <a:hlinkClick r:id="rId20"/>
        </xdr:cNvPr>
        <xdr:cNvSpPr txBox="1">
          <a:spLocks noChangeArrowheads="1"/>
        </xdr:cNvSpPr>
      </xdr:nvSpPr>
      <xdr:spPr>
        <a:xfrm>
          <a:off x="1524000" y="5524500"/>
          <a:ext cx="609600" cy="2762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oneCellAnchor>
    <xdr:from>
      <xdr:col>3</xdr:col>
      <xdr:colOff>323850</xdr:colOff>
      <xdr:row>37</xdr:row>
      <xdr:rowOff>95250</xdr:rowOff>
    </xdr:from>
    <xdr:ext cx="3276600" cy="542925"/>
    <xdr:sp fLocksText="0">
      <xdr:nvSpPr>
        <xdr:cNvPr id="31" name="Text Box 13"/>
        <xdr:cNvSpPr txBox="1">
          <a:spLocks noChangeArrowheads="1"/>
        </xdr:cNvSpPr>
      </xdr:nvSpPr>
      <xdr:spPr>
        <a:xfrm>
          <a:off x="2152650" y="60864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آباده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سال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97</a:t>
          </a:r>
        </a:p>
      </xdr:txBody>
    </xdr:sp>
    <xdr:clientData/>
  </xdr:oneCellAnchor>
  <xdr:twoCellAnchor>
    <xdr:from>
      <xdr:col>2</xdr:col>
      <xdr:colOff>314325</xdr:colOff>
      <xdr:row>37</xdr:row>
      <xdr:rowOff>95250</xdr:rowOff>
    </xdr:from>
    <xdr:to>
      <xdr:col>3</xdr:col>
      <xdr:colOff>314325</xdr:colOff>
      <xdr:row>39</xdr:row>
      <xdr:rowOff>47625</xdr:rowOff>
    </xdr:to>
    <xdr:sp fLocksText="0">
      <xdr:nvSpPr>
        <xdr:cNvPr id="32" name="Text Box 14">
          <a:hlinkClick r:id="rId21"/>
        </xdr:cNvPr>
        <xdr:cNvSpPr txBox="1">
          <a:spLocks noChangeArrowheads="1"/>
        </xdr:cNvSpPr>
      </xdr:nvSpPr>
      <xdr:spPr>
        <a:xfrm>
          <a:off x="1533525" y="6086475"/>
          <a:ext cx="609600" cy="2762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304800</xdr:colOff>
      <xdr:row>39</xdr:row>
      <xdr:rowOff>9525</xdr:rowOff>
    </xdr:from>
    <xdr:to>
      <xdr:col>3</xdr:col>
      <xdr:colOff>304800</xdr:colOff>
      <xdr:row>40</xdr:row>
      <xdr:rowOff>123825</xdr:rowOff>
    </xdr:to>
    <xdr:sp fLocksText="0">
      <xdr:nvSpPr>
        <xdr:cNvPr id="33" name="Text Box 14">
          <a:hlinkClick r:id="rId22"/>
        </xdr:cNvPr>
        <xdr:cNvSpPr txBox="1">
          <a:spLocks noChangeArrowheads="1"/>
        </xdr:cNvSpPr>
      </xdr:nvSpPr>
      <xdr:spPr>
        <a:xfrm>
          <a:off x="1524000" y="6324600"/>
          <a:ext cx="609600" cy="2762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صفحه</a:t>
          </a:r>
          <a:r>
            <a:rPr lang="en-US" cap="none" sz="10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 2</a:t>
          </a:r>
        </a:p>
      </xdr:txBody>
    </xdr:sp>
    <xdr:clientData/>
  </xdr:twoCellAnchor>
  <xdr:oneCellAnchor>
    <xdr:from>
      <xdr:col>3</xdr:col>
      <xdr:colOff>323850</xdr:colOff>
      <xdr:row>40</xdr:row>
      <xdr:rowOff>142875</xdr:rowOff>
    </xdr:from>
    <xdr:ext cx="3276600" cy="542925"/>
    <xdr:sp fLocksText="0">
      <xdr:nvSpPr>
        <xdr:cNvPr id="34" name="Text Box 13"/>
        <xdr:cNvSpPr txBox="1">
          <a:spLocks noChangeArrowheads="1"/>
        </xdr:cNvSpPr>
      </xdr:nvSpPr>
      <xdr:spPr>
        <a:xfrm>
          <a:off x="2152650" y="66198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آباده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سال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98</a:t>
          </a:r>
        </a:p>
      </xdr:txBody>
    </xdr:sp>
    <xdr:clientData/>
  </xdr:oneCellAnchor>
  <xdr:twoCellAnchor>
    <xdr:from>
      <xdr:col>2</xdr:col>
      <xdr:colOff>314325</xdr:colOff>
      <xdr:row>40</xdr:row>
      <xdr:rowOff>133350</xdr:rowOff>
    </xdr:from>
    <xdr:to>
      <xdr:col>3</xdr:col>
      <xdr:colOff>314325</xdr:colOff>
      <xdr:row>42</xdr:row>
      <xdr:rowOff>76200</xdr:rowOff>
    </xdr:to>
    <xdr:sp fLocksText="0">
      <xdr:nvSpPr>
        <xdr:cNvPr id="35" name="Text Box 14">
          <a:hlinkClick r:id="rId23"/>
        </xdr:cNvPr>
        <xdr:cNvSpPr txBox="1">
          <a:spLocks noChangeArrowheads="1"/>
        </xdr:cNvSpPr>
      </xdr:nvSpPr>
      <xdr:spPr>
        <a:xfrm>
          <a:off x="1533525" y="6610350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42</xdr:row>
      <xdr:rowOff>85725</xdr:rowOff>
    </xdr:from>
    <xdr:to>
      <xdr:col>3</xdr:col>
      <xdr:colOff>323850</xdr:colOff>
      <xdr:row>44</xdr:row>
      <xdr:rowOff>38100</xdr:rowOff>
    </xdr:to>
    <xdr:sp fLocksText="0">
      <xdr:nvSpPr>
        <xdr:cNvPr id="36" name="Text Box 14">
          <a:hlinkClick r:id="rId24"/>
        </xdr:cNvPr>
        <xdr:cNvSpPr txBox="1">
          <a:spLocks noChangeArrowheads="1"/>
        </xdr:cNvSpPr>
      </xdr:nvSpPr>
      <xdr:spPr>
        <a:xfrm>
          <a:off x="1543050" y="6886575"/>
          <a:ext cx="609600" cy="276225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صفحه </a:t>
          </a:r>
          <a:r>
            <a:rPr lang="en-US" cap="none" sz="10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2</a:t>
          </a:r>
        </a:p>
      </xdr:txBody>
    </xdr:sp>
    <xdr:clientData/>
  </xdr:twoCellAnchor>
  <xdr:oneCellAnchor>
    <xdr:from>
      <xdr:col>3</xdr:col>
      <xdr:colOff>323850</xdr:colOff>
      <xdr:row>44</xdr:row>
      <xdr:rowOff>47625</xdr:rowOff>
    </xdr:from>
    <xdr:ext cx="3276600" cy="542925"/>
    <xdr:sp fLocksText="0">
      <xdr:nvSpPr>
        <xdr:cNvPr id="37" name="Text Box 13"/>
        <xdr:cNvSpPr txBox="1">
          <a:spLocks noChangeArrowheads="1"/>
        </xdr:cNvSpPr>
      </xdr:nvSpPr>
      <xdr:spPr>
        <a:xfrm>
          <a:off x="2152650" y="717232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آباده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سال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99</a:t>
          </a:r>
        </a:p>
      </xdr:txBody>
    </xdr:sp>
    <xdr:clientData/>
  </xdr:oneCellAnchor>
  <xdr:twoCellAnchor>
    <xdr:from>
      <xdr:col>2</xdr:col>
      <xdr:colOff>323850</xdr:colOff>
      <xdr:row>45</xdr:row>
      <xdr:rowOff>152400</xdr:rowOff>
    </xdr:from>
    <xdr:to>
      <xdr:col>3</xdr:col>
      <xdr:colOff>323850</xdr:colOff>
      <xdr:row>47</xdr:row>
      <xdr:rowOff>95250</xdr:rowOff>
    </xdr:to>
    <xdr:sp fLocksText="0">
      <xdr:nvSpPr>
        <xdr:cNvPr id="38" name="Text Box 14">
          <a:hlinkClick r:id="rId25"/>
        </xdr:cNvPr>
        <xdr:cNvSpPr txBox="1">
          <a:spLocks noChangeArrowheads="1"/>
        </xdr:cNvSpPr>
      </xdr:nvSpPr>
      <xdr:spPr>
        <a:xfrm>
          <a:off x="1543050" y="7439025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صفحه </a:t>
          </a:r>
          <a:r>
            <a:rPr lang="en-US" cap="none" sz="10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2</a:t>
          </a:r>
        </a:p>
      </xdr:txBody>
    </xdr:sp>
    <xdr:clientData/>
  </xdr:twoCellAnchor>
  <xdr:twoCellAnchor>
    <xdr:from>
      <xdr:col>2</xdr:col>
      <xdr:colOff>323850</xdr:colOff>
      <xdr:row>44</xdr:row>
      <xdr:rowOff>38100</xdr:rowOff>
    </xdr:from>
    <xdr:to>
      <xdr:col>3</xdr:col>
      <xdr:colOff>323850</xdr:colOff>
      <xdr:row>45</xdr:row>
      <xdr:rowOff>142875</xdr:rowOff>
    </xdr:to>
    <xdr:sp fLocksText="0">
      <xdr:nvSpPr>
        <xdr:cNvPr id="39" name="Text Box 14">
          <a:hlinkClick r:id="rId26"/>
        </xdr:cNvPr>
        <xdr:cNvSpPr txBox="1">
          <a:spLocks noChangeArrowheads="1"/>
        </xdr:cNvSpPr>
      </xdr:nvSpPr>
      <xdr:spPr>
        <a:xfrm>
          <a:off x="1543050" y="7162800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oneCellAnchor>
    <xdr:from>
      <xdr:col>3</xdr:col>
      <xdr:colOff>323850</xdr:colOff>
      <xdr:row>47</xdr:row>
      <xdr:rowOff>104775</xdr:rowOff>
    </xdr:from>
    <xdr:ext cx="3276600" cy="542925"/>
    <xdr:sp fLocksText="0">
      <xdr:nvSpPr>
        <xdr:cNvPr id="40" name="Text Box 13"/>
        <xdr:cNvSpPr txBox="1">
          <a:spLocks noChangeArrowheads="1"/>
        </xdr:cNvSpPr>
      </xdr:nvSpPr>
      <xdr:spPr>
        <a:xfrm>
          <a:off x="2152650" y="7715250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آباده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سال </a:t>
          </a:r>
          <a:r>
            <a:rPr lang="en-US" cap="none" sz="12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1400</a:t>
          </a:r>
        </a:p>
      </xdr:txBody>
    </xdr:sp>
    <xdr:clientData/>
  </xdr:oneCellAnchor>
  <xdr:twoCellAnchor>
    <xdr:from>
      <xdr:col>2</xdr:col>
      <xdr:colOff>323850</xdr:colOff>
      <xdr:row>47</xdr:row>
      <xdr:rowOff>95250</xdr:rowOff>
    </xdr:from>
    <xdr:to>
      <xdr:col>3</xdr:col>
      <xdr:colOff>323850</xdr:colOff>
      <xdr:row>49</xdr:row>
      <xdr:rowOff>38100</xdr:rowOff>
    </xdr:to>
    <xdr:sp fLocksText="0">
      <xdr:nvSpPr>
        <xdr:cNvPr id="41" name="Text Box 14">
          <a:hlinkClick r:id="rId27"/>
        </xdr:cNvPr>
        <xdr:cNvSpPr txBox="1">
          <a:spLocks noChangeArrowheads="1"/>
        </xdr:cNvSpPr>
      </xdr:nvSpPr>
      <xdr:spPr>
        <a:xfrm>
          <a:off x="1543050" y="7705725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صفحه 1</a:t>
          </a:r>
        </a:p>
      </xdr:txBody>
    </xdr:sp>
    <xdr:clientData/>
  </xdr:twoCellAnchor>
  <xdr:twoCellAnchor>
    <xdr:from>
      <xdr:col>2</xdr:col>
      <xdr:colOff>323850</xdr:colOff>
      <xdr:row>49</xdr:row>
      <xdr:rowOff>38100</xdr:rowOff>
    </xdr:from>
    <xdr:to>
      <xdr:col>3</xdr:col>
      <xdr:colOff>323850</xdr:colOff>
      <xdr:row>50</xdr:row>
      <xdr:rowOff>142875</xdr:rowOff>
    </xdr:to>
    <xdr:sp fLocksText="0">
      <xdr:nvSpPr>
        <xdr:cNvPr id="42" name="Text Box 14">
          <a:hlinkClick r:id="rId28"/>
        </xdr:cNvPr>
        <xdr:cNvSpPr txBox="1">
          <a:spLocks noChangeArrowheads="1"/>
        </xdr:cNvSpPr>
      </xdr:nvSpPr>
      <xdr:spPr>
        <a:xfrm>
          <a:off x="1543050" y="7972425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صفحه </a:t>
          </a:r>
          <a:r>
            <a:rPr lang="en-US" cap="none" sz="10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2</a:t>
          </a:r>
        </a:p>
      </xdr:txBody>
    </xdr:sp>
    <xdr:clientData/>
  </xdr:twoCellAnchor>
  <xdr:oneCellAnchor>
    <xdr:from>
      <xdr:col>3</xdr:col>
      <xdr:colOff>323850</xdr:colOff>
      <xdr:row>51</xdr:row>
      <xdr:rowOff>0</xdr:rowOff>
    </xdr:from>
    <xdr:ext cx="3276600" cy="542925"/>
    <xdr:sp fLocksText="0">
      <xdr:nvSpPr>
        <xdr:cNvPr id="43" name="Text Box 13"/>
        <xdr:cNvSpPr txBox="1">
          <a:spLocks noChangeArrowheads="1"/>
        </xdr:cNvSpPr>
      </xdr:nvSpPr>
      <xdr:spPr>
        <a:xfrm>
          <a:off x="2152650" y="8258175"/>
          <a:ext cx="3276600" cy="54292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  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خلاصه آمار مديريت برق آباده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تا پایان  سال </a:t>
          </a:r>
          <a:r>
            <a:rPr lang="en-US" cap="none" sz="1100" b="0" i="0" u="none" baseline="0">
              <a:solidFill>
                <a:srgbClr val="0000FF"/>
              </a:solidFill>
              <a:latin typeface="B Titr"/>
              <a:ea typeface="B Titr"/>
              <a:cs typeface="B Titr"/>
            </a:rPr>
            <a:t>1401</a:t>
          </a:r>
        </a:p>
      </xdr:txBody>
    </xdr:sp>
    <xdr:clientData/>
  </xdr:oneCellAnchor>
  <xdr:twoCellAnchor>
    <xdr:from>
      <xdr:col>2</xdr:col>
      <xdr:colOff>323850</xdr:colOff>
      <xdr:row>52</xdr:row>
      <xdr:rowOff>95250</xdr:rowOff>
    </xdr:from>
    <xdr:to>
      <xdr:col>3</xdr:col>
      <xdr:colOff>323850</xdr:colOff>
      <xdr:row>54</xdr:row>
      <xdr:rowOff>38100</xdr:rowOff>
    </xdr:to>
    <xdr:sp fLocksText="0">
      <xdr:nvSpPr>
        <xdr:cNvPr id="44" name="Text Box 14">
          <a:hlinkClick r:id="rId29"/>
        </xdr:cNvPr>
        <xdr:cNvSpPr txBox="1">
          <a:spLocks noChangeArrowheads="1"/>
        </xdr:cNvSpPr>
      </xdr:nvSpPr>
      <xdr:spPr>
        <a:xfrm>
          <a:off x="1543050" y="8515350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صفحه </a:t>
          </a:r>
          <a:r>
            <a:rPr lang="en-US" cap="none" sz="10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2</a:t>
          </a:r>
        </a:p>
      </xdr:txBody>
    </xdr:sp>
    <xdr:clientData/>
  </xdr:twoCellAnchor>
  <xdr:twoCellAnchor>
    <xdr:from>
      <xdr:col>2</xdr:col>
      <xdr:colOff>323850</xdr:colOff>
      <xdr:row>50</xdr:row>
      <xdr:rowOff>152400</xdr:rowOff>
    </xdr:from>
    <xdr:to>
      <xdr:col>3</xdr:col>
      <xdr:colOff>323850</xdr:colOff>
      <xdr:row>52</xdr:row>
      <xdr:rowOff>95250</xdr:rowOff>
    </xdr:to>
    <xdr:sp fLocksText="0">
      <xdr:nvSpPr>
        <xdr:cNvPr id="45" name="Text Box 14">
          <a:hlinkClick r:id="rId30"/>
        </xdr:cNvPr>
        <xdr:cNvSpPr txBox="1">
          <a:spLocks noChangeArrowheads="1"/>
        </xdr:cNvSpPr>
      </xdr:nvSpPr>
      <xdr:spPr>
        <a:xfrm>
          <a:off x="1543050" y="8248650"/>
          <a:ext cx="609600" cy="2667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CC00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68580" rIns="36576" bIns="6858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صفحه </a:t>
          </a:r>
          <a:r>
            <a:rPr lang="en-US" cap="none" sz="1000" b="1" i="0" u="none" baseline="0">
              <a:solidFill>
                <a:srgbClr val="000000"/>
              </a:solidFill>
              <a:latin typeface="B Nazanin"/>
              <a:ea typeface="B Nazanin"/>
              <a:cs typeface="B Nazanin"/>
            </a:rPr>
            <a:t>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0</xdr:row>
      <xdr:rowOff>57150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10900" y="571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9525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334500" y="952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0</xdr:row>
      <xdr:rowOff>57150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10900" y="571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9525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334500" y="952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0</xdr:row>
      <xdr:rowOff>57150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287125" y="571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9525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334500" y="952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0</xdr:row>
      <xdr:rowOff>57150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287125" y="571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9525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334500" y="952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0</xdr:row>
      <xdr:rowOff>57150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29950" y="571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9525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334500" y="952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0</xdr:row>
      <xdr:rowOff>57150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29950" y="571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9525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44000" y="952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0</xdr:row>
      <xdr:rowOff>57150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29950" y="571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9525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44000" y="952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0</xdr:row>
      <xdr:rowOff>57150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29950" y="571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9525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44000" y="952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0</xdr:row>
      <xdr:rowOff>57150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29950" y="571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9525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44000" y="952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0</xdr:row>
      <xdr:rowOff>57150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29950" y="571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9525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44000" y="952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295275</xdr:colOff>
      <xdr:row>0</xdr:row>
      <xdr:rowOff>28575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66675</xdr:colOff>
      <xdr:row>0</xdr:row>
      <xdr:rowOff>57150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1029950" y="571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476250</xdr:colOff>
      <xdr:row>0</xdr:row>
      <xdr:rowOff>9525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44000" y="952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295275</xdr:colOff>
      <xdr:row>0</xdr:row>
      <xdr:rowOff>28575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</xdr:colOff>
      <xdr:row>0</xdr:row>
      <xdr:rowOff>66675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9153525" y="66675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295275</xdr:colOff>
      <xdr:row>0</xdr:row>
      <xdr:rowOff>28575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200025</xdr:colOff>
      <xdr:row>0</xdr:row>
      <xdr:rowOff>57150</xdr:rowOff>
    </xdr:from>
    <xdr:ext cx="904875" cy="371475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0534650" y="57150"/>
          <a:ext cx="904875" cy="371475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295275</xdr:colOff>
      <xdr:row>0</xdr:row>
      <xdr:rowOff>28575</xdr:rowOff>
    </xdr:from>
    <xdr:ext cx="904875" cy="152400"/>
    <xdr:sp fLocksText="0"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8543925" y="28575"/>
          <a:ext cx="904875" cy="152400"/>
        </a:xfrm>
        <a:prstGeom prst="rect">
          <a:avLst/>
        </a:prstGeom>
        <a:gradFill rotWithShape="1">
          <a:gsLst>
            <a:gs pos="0">
              <a:srgbClr val="FF9900"/>
            </a:gs>
            <a:gs pos="100000">
              <a:srgbClr val="FFCC00"/>
            </a:gs>
          </a:gsLst>
          <a:path path="rect">
            <a:fillToRect l="50000" t="50000" r="50000" b="50000"/>
          </a:path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73152" rIns="36576" bIns="73152" anchor="ctr"/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صفحه اصلي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0\EXC14002\fv0214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1\FVBO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&#1606;&#1740;&#1585;&#1608;&#1740;%20&#1575;&#1606;&#1587;&#1575;&#1606;&#1740;\personel1401\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NSHEAB\1401\140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FV\EFVB1401\EXC140112\FVBO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ozafari\drive%20e\Excelmoj\MOJODI1401\moj140112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v021400"/>
      <sheetName val="fvbn23"/>
      <sheetName val="fvbn21"/>
      <sheetName val="fvbn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vbn21"/>
      <sheetName val="fvbn22"/>
      <sheetName val="fvbn23"/>
      <sheetName val="fvbo0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>
        <row r="2">
          <cell r="B2">
            <v>1</v>
          </cell>
          <cell r="C2">
            <v>1</v>
          </cell>
          <cell r="D2">
            <v>3</v>
          </cell>
          <cell r="E2">
            <v>11</v>
          </cell>
          <cell r="F2">
            <v>6</v>
          </cell>
          <cell r="H2">
            <v>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فروش "/>
      <sheetName val="فروش 2"/>
      <sheetName val="نصب 2"/>
      <sheetName val="نصب "/>
    </sheetNames>
    <sheetDataSet>
      <sheetData sheetId="1">
        <row r="7">
          <cell r="A7">
            <v>1109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vbn21"/>
      <sheetName val="fvbn22"/>
      <sheetName val="fvbn23"/>
      <sheetName val="fvbo06"/>
    </sheetNames>
    <sheetDataSet>
      <sheetData sheetId="0">
        <row r="8">
          <cell r="M8">
            <v>30069</v>
          </cell>
        </row>
        <row r="9">
          <cell r="M9">
            <v>988</v>
          </cell>
        </row>
        <row r="10">
          <cell r="M10">
            <v>466</v>
          </cell>
        </row>
        <row r="11">
          <cell r="M11">
            <v>366</v>
          </cell>
        </row>
        <row r="12">
          <cell r="M12">
            <v>5802</v>
          </cell>
        </row>
        <row r="13">
          <cell r="M13">
            <v>251</v>
          </cell>
        </row>
        <row r="14">
          <cell r="B14">
            <v>268236467262</v>
          </cell>
          <cell r="G14">
            <v>264799358957</v>
          </cell>
          <cell r="L14">
            <v>164046573</v>
          </cell>
          <cell r="M14">
            <v>37942</v>
          </cell>
        </row>
      </sheetData>
      <sheetData sheetId="1">
        <row r="8">
          <cell r="M8">
            <v>2703</v>
          </cell>
        </row>
        <row r="9">
          <cell r="M9">
            <v>91</v>
          </cell>
        </row>
        <row r="10">
          <cell r="M10">
            <v>96</v>
          </cell>
        </row>
        <row r="11">
          <cell r="M11">
            <v>24</v>
          </cell>
        </row>
        <row r="12">
          <cell r="M12">
            <v>262</v>
          </cell>
        </row>
        <row r="13">
          <cell r="M13">
            <v>20</v>
          </cell>
        </row>
        <row r="14">
          <cell r="B14">
            <v>16387014272</v>
          </cell>
          <cell r="G14">
            <v>14763973361</v>
          </cell>
          <cell r="L14">
            <v>13044191</v>
          </cell>
          <cell r="M14">
            <v>3196</v>
          </cell>
        </row>
      </sheetData>
      <sheetData sheetId="2">
        <row r="8">
          <cell r="M8">
            <v>8553</v>
          </cell>
        </row>
        <row r="9">
          <cell r="M9">
            <v>168</v>
          </cell>
        </row>
        <row r="10">
          <cell r="M10">
            <v>353</v>
          </cell>
        </row>
        <row r="11">
          <cell r="M11">
            <v>84</v>
          </cell>
        </row>
        <row r="12">
          <cell r="M12">
            <v>1412</v>
          </cell>
        </row>
        <row r="13">
          <cell r="M13">
            <v>77</v>
          </cell>
        </row>
        <row r="14">
          <cell r="B14">
            <v>151378476603</v>
          </cell>
          <cell r="G14">
            <v>157771635289</v>
          </cell>
          <cell r="L14">
            <v>155530351</v>
          </cell>
          <cell r="M14">
            <v>10647</v>
          </cell>
        </row>
      </sheetData>
      <sheetData sheetId="3">
        <row r="8">
          <cell r="M8">
            <v>41325</v>
          </cell>
        </row>
        <row r="9">
          <cell r="M9">
            <v>1247</v>
          </cell>
        </row>
        <row r="10">
          <cell r="M10">
            <v>915</v>
          </cell>
        </row>
        <row r="11">
          <cell r="M11">
            <v>474</v>
          </cell>
        </row>
        <row r="12">
          <cell r="M12">
            <v>7476</v>
          </cell>
        </row>
        <row r="13">
          <cell r="M13">
            <v>348</v>
          </cell>
        </row>
        <row r="14">
          <cell r="B14">
            <v>436001958137</v>
          </cell>
          <cell r="D14">
            <v>85018939560</v>
          </cell>
          <cell r="G14">
            <v>437334967607</v>
          </cell>
          <cell r="L14">
            <v>332621115</v>
          </cell>
          <cell r="M14">
            <v>51785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malklampاهدایی"/>
      <sheetName val="amalpayeh اهدایی"/>
      <sheetName val="amalkardاهدایی"/>
      <sheetName val="amalklampعمومی"/>
      <sheetName val="amalpayehعمومی"/>
      <sheetName val="amalkardعمومی"/>
      <sheetName val="amalklamp"/>
      <sheetName val="amalpayeh"/>
      <sheetName val="amalkard"/>
      <sheetName val="lamp1400"/>
      <sheetName val="payeh1400"/>
      <sheetName val="mojtasesa1400"/>
      <sheetName val="اصلاحیه"/>
      <sheetName val="lamp "/>
      <sheetName val="payeh"/>
      <sheetName val="mojtasesa140112"/>
      <sheetName val="فیدرها"/>
      <sheetName val="mojtasesa  gis"/>
      <sheetName val="mojtasesa14gis اختلاف"/>
      <sheetName val="payeh GIS"/>
      <sheetName val="payeh GISاختلاف "/>
    </sheetNames>
    <sheetDataSet>
      <sheetData sheetId="13">
        <row r="5">
          <cell r="B5">
            <v>20620</v>
          </cell>
        </row>
      </sheetData>
      <sheetData sheetId="15">
        <row r="6">
          <cell r="A6">
            <v>1530</v>
          </cell>
          <cell r="B6">
            <v>3</v>
          </cell>
          <cell r="C6">
            <v>156628</v>
          </cell>
          <cell r="D6">
            <v>1343</v>
          </cell>
          <cell r="E6">
            <v>27.267999999999997</v>
          </cell>
          <cell r="F6">
            <v>475.714</v>
          </cell>
          <cell r="G6">
            <v>2.048</v>
          </cell>
          <cell r="H6">
            <v>2.899</v>
          </cell>
          <cell r="I6">
            <v>0.51</v>
          </cell>
          <cell r="J6">
            <v>3.1355999999999997</v>
          </cell>
          <cell r="K6">
            <v>995.683</v>
          </cell>
          <cell r="L6">
            <v>19</v>
          </cell>
          <cell r="M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ht="12.7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2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1:12" ht="12.7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5"/>
    </row>
    <row r="5" spans="1:12" ht="12.75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1:12" ht="12.7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</row>
    <row r="7" spans="1:12" ht="12.7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5"/>
    </row>
    <row r="8" spans="1:12" ht="12.75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</row>
    <row r="9" spans="1:12" ht="12.75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</row>
    <row r="10" spans="1:12" ht="12.7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1:12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</row>
    <row r="13" spans="1:12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/>
    </row>
    <row r="14" spans="1:12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5"/>
    </row>
    <row r="15" spans="1:12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5"/>
    </row>
    <row r="16" spans="1:12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12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5"/>
    </row>
    <row r="18" spans="1:12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</row>
    <row r="19" spans="1:12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</row>
    <row r="20" spans="1:12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1:12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5"/>
    </row>
    <row r="22" spans="1:12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</row>
    <row r="23" spans="1:12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5"/>
    </row>
    <row r="24" spans="1:12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</row>
    <row r="25" spans="1:12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5"/>
    </row>
    <row r="26" spans="1:12" ht="12.75">
      <c r="A26" s="24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9"/>
    </row>
    <row r="27" spans="1:12" ht="12.75">
      <c r="A27" s="24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12.75">
      <c r="A28" s="24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9"/>
    </row>
    <row r="29" spans="1:12" ht="12.75">
      <c r="A29" s="24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9"/>
    </row>
    <row r="30" spans="1:12" ht="12.75">
      <c r="A30" s="24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9"/>
    </row>
    <row r="31" spans="1:12" ht="12.75">
      <c r="A31" s="24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9"/>
    </row>
    <row r="32" spans="1:12" ht="12.75">
      <c r="A32" s="24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9"/>
    </row>
    <row r="33" spans="1:12" ht="12.75">
      <c r="A33" s="24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9"/>
    </row>
    <row r="34" spans="1:12" ht="12.75">
      <c r="A34" s="24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9"/>
    </row>
    <row r="35" spans="1:12" ht="12.75">
      <c r="A35" s="24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9"/>
    </row>
    <row r="36" spans="1:12" ht="12.75">
      <c r="A36" s="24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9"/>
    </row>
    <row r="37" spans="1:12" ht="12.75">
      <c r="A37" s="24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9"/>
    </row>
    <row r="38" spans="1:12" ht="12.75">
      <c r="A38" s="24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</row>
    <row r="39" spans="1:12" ht="12.75">
      <c r="A39" s="24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</row>
    <row r="40" spans="1:12" ht="12.75">
      <c r="A40" s="24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</row>
    <row r="41" spans="1:12" ht="12.75">
      <c r="A41" s="24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9"/>
    </row>
    <row r="42" spans="1:12" ht="12.7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9"/>
    </row>
    <row r="43" spans="1:12" ht="12.7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9"/>
    </row>
    <row r="44" spans="1:12" ht="12.7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9"/>
    </row>
    <row r="45" spans="1:12" ht="12.7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9"/>
    </row>
    <row r="46" spans="1:12" ht="12.7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9"/>
    </row>
    <row r="47" spans="1:12" ht="12.75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9"/>
    </row>
    <row r="48" spans="1:12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9"/>
    </row>
    <row r="49" spans="1:12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9"/>
    </row>
    <row r="50" spans="1:12" ht="12.75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9"/>
    </row>
    <row r="51" spans="1:12" ht="12.7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9"/>
    </row>
    <row r="52" spans="1:12" ht="12.7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9"/>
    </row>
    <row r="53" spans="1:12" ht="12.75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9"/>
    </row>
    <row r="54" spans="1:12" ht="12.7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9"/>
    </row>
    <row r="55" spans="1:12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9"/>
    </row>
    <row r="56" spans="1:12" ht="12.7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9"/>
    </row>
    <row r="57" spans="1:12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9"/>
    </row>
    <row r="58" spans="1:12" ht="12.7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9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1"/>
  <sheetViews>
    <sheetView zoomScale="90" zoomScaleNormal="90" zoomScalePageLayoutView="0" workbookViewId="0" topLeftCell="A19">
      <selection activeCell="D7" sqref="D7"/>
    </sheetView>
  </sheetViews>
  <sheetFormatPr defaultColWidth="9.140625" defaultRowHeight="12.75"/>
  <cols>
    <col min="1" max="1" width="2.421875" style="0" customWidth="1"/>
    <col min="2" max="2" width="38.57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43.5" customHeight="1" thickBot="1">
      <c r="B1" s="31" t="s">
        <v>77</v>
      </c>
      <c r="C1" s="32"/>
      <c r="D1" s="32" t="s">
        <v>1</v>
      </c>
      <c r="E1" s="33"/>
    </row>
    <row r="2" spans="2:5" ht="30" customHeight="1" thickTop="1">
      <c r="B2" s="19" t="s">
        <v>16</v>
      </c>
      <c r="C2" s="20" t="s">
        <v>15</v>
      </c>
      <c r="D2" s="20" t="s">
        <v>14</v>
      </c>
      <c r="E2" s="21" t="s">
        <v>13</v>
      </c>
    </row>
    <row r="3" spans="2:5" ht="24.75" customHeight="1">
      <c r="B3" s="57" t="s">
        <v>2</v>
      </c>
      <c r="C3" s="58" t="s">
        <v>3</v>
      </c>
      <c r="D3" s="53">
        <v>5570.8</v>
      </c>
      <c r="E3" s="55" t="s">
        <v>17</v>
      </c>
    </row>
    <row r="4" spans="2:5" ht="24.75" customHeight="1">
      <c r="B4" s="59"/>
      <c r="C4" s="58" t="s">
        <v>4</v>
      </c>
      <c r="D4" s="53">
        <v>14</v>
      </c>
      <c r="E4" s="55" t="s">
        <v>18</v>
      </c>
    </row>
    <row r="5" spans="2:5" ht="24.75" customHeight="1">
      <c r="B5" s="60"/>
      <c r="C5" s="61" t="s">
        <v>5</v>
      </c>
      <c r="D5" s="27">
        <v>41923</v>
      </c>
      <c r="E5" s="62" t="s">
        <v>54</v>
      </c>
    </row>
    <row r="6" spans="2:5" ht="24.75" customHeight="1">
      <c r="B6" s="79" t="s">
        <v>80</v>
      </c>
      <c r="C6" s="85"/>
      <c r="D6" s="85"/>
      <c r="E6" s="86"/>
    </row>
    <row r="7" spans="2:5" ht="22.5" customHeight="1">
      <c r="B7" s="59"/>
      <c r="C7" s="58" t="s">
        <v>6</v>
      </c>
      <c r="D7" s="53">
        <v>802.177</v>
      </c>
      <c r="E7" s="55" t="s">
        <v>19</v>
      </c>
    </row>
    <row r="8" spans="2:5" ht="22.5" customHeight="1">
      <c r="B8" s="59"/>
      <c r="C8" s="58" t="s">
        <v>6</v>
      </c>
      <c r="D8" s="53">
        <v>462.30500000000006</v>
      </c>
      <c r="E8" s="55" t="s">
        <v>20</v>
      </c>
    </row>
    <row r="9" spans="2:5" ht="22.5" customHeight="1">
      <c r="B9" s="54" t="s">
        <v>78</v>
      </c>
      <c r="C9" s="58" t="s">
        <v>7</v>
      </c>
      <c r="D9" s="28">
        <v>955</v>
      </c>
      <c r="E9" s="55" t="s">
        <v>21</v>
      </c>
    </row>
    <row r="10" spans="2:5" ht="22.5" customHeight="1">
      <c r="B10" s="63"/>
      <c r="C10" s="58" t="s">
        <v>7</v>
      </c>
      <c r="D10" s="28">
        <v>4523</v>
      </c>
      <c r="E10" s="55" t="s">
        <v>63</v>
      </c>
    </row>
    <row r="11" spans="2:5" ht="22.5" customHeight="1">
      <c r="B11" s="59"/>
      <c r="C11" s="58" t="s">
        <v>8</v>
      </c>
      <c r="D11" s="28">
        <v>12330</v>
      </c>
      <c r="E11" s="56" t="s">
        <v>64</v>
      </c>
    </row>
    <row r="12" spans="2:5" ht="22.5" customHeight="1">
      <c r="B12" s="59"/>
      <c r="C12" s="58" t="s">
        <v>53</v>
      </c>
      <c r="D12" s="26">
        <v>36</v>
      </c>
      <c r="E12" s="55" t="s">
        <v>56</v>
      </c>
    </row>
    <row r="13" spans="2:5" ht="22.5" customHeight="1">
      <c r="B13" s="59"/>
      <c r="C13" s="58" t="s">
        <v>53</v>
      </c>
      <c r="D13" s="26">
        <v>33</v>
      </c>
      <c r="E13" s="55" t="s">
        <v>55</v>
      </c>
    </row>
    <row r="14" spans="2:5" ht="22.5" customHeight="1">
      <c r="B14" s="59"/>
      <c r="C14" s="58" t="s">
        <v>9</v>
      </c>
      <c r="D14" s="26">
        <v>21</v>
      </c>
      <c r="E14" s="55" t="s">
        <v>50</v>
      </c>
    </row>
    <row r="15" spans="2:5" ht="22.5" customHeight="1">
      <c r="B15" s="59"/>
      <c r="C15" s="58" t="s">
        <v>5</v>
      </c>
      <c r="D15" s="28">
        <v>1960</v>
      </c>
      <c r="E15" s="55" t="s">
        <v>61</v>
      </c>
    </row>
    <row r="16" spans="2:5" ht="22.5" customHeight="1">
      <c r="B16" s="59"/>
      <c r="C16" s="58" t="s">
        <v>10</v>
      </c>
      <c r="D16" s="28">
        <v>193688392</v>
      </c>
      <c r="E16" s="64" t="s">
        <v>23</v>
      </c>
    </row>
    <row r="17" spans="2:5" ht="22.5" customHeight="1">
      <c r="B17" s="59"/>
      <c r="C17" s="58" t="s">
        <v>11</v>
      </c>
      <c r="D17" s="28">
        <v>75042864182</v>
      </c>
      <c r="E17" s="64" t="s">
        <v>23</v>
      </c>
    </row>
    <row r="18" spans="2:5" ht="22.5" customHeight="1">
      <c r="B18" s="59"/>
      <c r="C18" s="58" t="s">
        <v>11</v>
      </c>
      <c r="D18" s="28">
        <v>77512670782</v>
      </c>
      <c r="E18" s="55" t="s">
        <v>24</v>
      </c>
    </row>
    <row r="19" spans="2:5" ht="22.5" customHeight="1">
      <c r="B19" s="59"/>
      <c r="C19" s="58" t="s">
        <v>52</v>
      </c>
      <c r="D19" s="29">
        <v>1.0329119447521355</v>
      </c>
      <c r="E19" s="55" t="s">
        <v>25</v>
      </c>
    </row>
    <row r="20" spans="2:5" ht="22.5" customHeight="1">
      <c r="B20" s="59"/>
      <c r="C20" s="58" t="s">
        <v>11</v>
      </c>
      <c r="D20" s="28">
        <v>8584397278</v>
      </c>
      <c r="E20" s="55" t="s">
        <v>26</v>
      </c>
    </row>
    <row r="21" spans="2:5" ht="22.5" customHeight="1" thickBot="1">
      <c r="B21" s="65" t="s">
        <v>79</v>
      </c>
      <c r="C21" s="66" t="s">
        <v>12</v>
      </c>
      <c r="D21" s="30">
        <v>16</v>
      </c>
      <c r="E21" s="67" t="s">
        <v>27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 - دفتر فناوري اطلاعات و ارتباطات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4">
      <selection activeCell="D15" sqref="D15"/>
    </sheetView>
  </sheetViews>
  <sheetFormatPr defaultColWidth="9.140625" defaultRowHeight="12.75"/>
  <cols>
    <col min="1" max="1" width="16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2" t="s">
        <v>28</v>
      </c>
      <c r="B1" s="82"/>
      <c r="C1" s="82"/>
      <c r="D1" s="82"/>
      <c r="E1" s="82"/>
      <c r="F1" s="82"/>
    </row>
    <row r="2" spans="1:6" ht="26.25" thickBot="1">
      <c r="A2" s="83" t="s">
        <v>77</v>
      </c>
      <c r="B2" s="83"/>
      <c r="C2" s="83"/>
      <c r="D2" s="83"/>
      <c r="E2" s="83"/>
      <c r="F2" s="83"/>
    </row>
    <row r="3" spans="1:6" ht="23.25" thickTop="1">
      <c r="A3" s="1" t="s">
        <v>35</v>
      </c>
      <c r="B3" s="2" t="s">
        <v>34</v>
      </c>
      <c r="C3" s="2" t="s">
        <v>32</v>
      </c>
      <c r="D3" s="2" t="s">
        <v>32</v>
      </c>
      <c r="E3" s="2" t="s">
        <v>30</v>
      </c>
      <c r="F3" s="3" t="s">
        <v>29</v>
      </c>
    </row>
    <row r="4" spans="1:6" ht="22.5">
      <c r="A4" s="4" t="s">
        <v>36</v>
      </c>
      <c r="B4" s="5" t="s">
        <v>33</v>
      </c>
      <c r="C4" s="5" t="s">
        <v>33</v>
      </c>
      <c r="D4" s="5" t="s">
        <v>0</v>
      </c>
      <c r="E4" s="5" t="s">
        <v>31</v>
      </c>
      <c r="F4" s="6"/>
    </row>
    <row r="5" spans="1:6" ht="31.5">
      <c r="A5" s="34">
        <v>1.0313222009159815</v>
      </c>
      <c r="B5" s="35">
        <v>66835508132</v>
      </c>
      <c r="C5" s="35">
        <v>64805652465</v>
      </c>
      <c r="D5" s="35">
        <v>152694504</v>
      </c>
      <c r="E5" s="35">
        <v>30893</v>
      </c>
      <c r="F5" s="36" t="s">
        <v>37</v>
      </c>
    </row>
    <row r="6" spans="1:6" ht="31.5">
      <c r="A6" s="34">
        <v>1.0087170643385246</v>
      </c>
      <c r="B6" s="35">
        <v>2429944096</v>
      </c>
      <c r="C6" s="35">
        <v>2408945166</v>
      </c>
      <c r="D6" s="35">
        <v>7489627</v>
      </c>
      <c r="E6" s="35">
        <v>2359</v>
      </c>
      <c r="F6" s="36" t="s">
        <v>38</v>
      </c>
    </row>
    <row r="7" spans="1:6" ht="31.5">
      <c r="A7" s="34">
        <v>1.0535178510172833</v>
      </c>
      <c r="B7" s="35">
        <v>8247218554</v>
      </c>
      <c r="C7" s="35">
        <v>7828266551</v>
      </c>
      <c r="D7" s="35">
        <v>33504261</v>
      </c>
      <c r="E7" s="35">
        <v>8671</v>
      </c>
      <c r="F7" s="36" t="s">
        <v>47</v>
      </c>
    </row>
    <row r="8" spans="1:6" ht="32.25" thickBot="1">
      <c r="A8" s="37">
        <v>1.0329119447521355</v>
      </c>
      <c r="B8" s="38">
        <v>77512670782</v>
      </c>
      <c r="C8" s="38">
        <v>75042864182</v>
      </c>
      <c r="D8" s="38">
        <v>193688392</v>
      </c>
      <c r="E8" s="38">
        <v>41923</v>
      </c>
      <c r="F8" s="39" t="s">
        <v>48</v>
      </c>
    </row>
    <row r="9" spans="1:6" ht="20.25" thickTop="1">
      <c r="A9" s="40"/>
      <c r="B9" s="40"/>
      <c r="C9" s="40"/>
      <c r="D9" s="40"/>
      <c r="E9" s="40"/>
      <c r="F9" s="40"/>
    </row>
    <row r="10" spans="1:6" ht="36.75" thickBot="1">
      <c r="A10" s="84" t="s">
        <v>39</v>
      </c>
      <c r="B10" s="84"/>
      <c r="C10" s="84"/>
      <c r="D10" s="84"/>
      <c r="E10" s="84"/>
      <c r="F10" s="84"/>
    </row>
    <row r="11" spans="1:6" ht="27.75" thickTop="1">
      <c r="A11" s="41" t="s">
        <v>44</v>
      </c>
      <c r="B11" s="42" t="s">
        <v>43</v>
      </c>
      <c r="C11" s="42" t="s">
        <v>42</v>
      </c>
      <c r="D11" s="42" t="s">
        <v>41</v>
      </c>
      <c r="E11" s="42" t="s">
        <v>40</v>
      </c>
      <c r="F11" s="43" t="s">
        <v>29</v>
      </c>
    </row>
    <row r="12" spans="1:6" ht="19.5">
      <c r="A12" s="44"/>
      <c r="B12" s="45"/>
      <c r="C12" s="45"/>
      <c r="D12" s="45"/>
      <c r="E12" s="45"/>
      <c r="F12" s="46"/>
    </row>
    <row r="13" spans="1:6" ht="31.5">
      <c r="A13" s="47">
        <v>4719</v>
      </c>
      <c r="B13" s="48">
        <v>249</v>
      </c>
      <c r="C13" s="48">
        <v>364</v>
      </c>
      <c r="D13" s="48">
        <v>976</v>
      </c>
      <c r="E13" s="48">
        <v>24585</v>
      </c>
      <c r="F13" s="36" t="s">
        <v>45</v>
      </c>
    </row>
    <row r="14" spans="1:6" ht="31.5">
      <c r="A14" s="47">
        <v>215</v>
      </c>
      <c r="B14" s="48">
        <v>14</v>
      </c>
      <c r="C14" s="48">
        <v>40</v>
      </c>
      <c r="D14" s="48">
        <v>69</v>
      </c>
      <c r="E14" s="48">
        <v>2021</v>
      </c>
      <c r="F14" s="36" t="s">
        <v>46</v>
      </c>
    </row>
    <row r="15" spans="1:6" ht="31.5">
      <c r="A15" s="47">
        <v>1009</v>
      </c>
      <c r="B15" s="48">
        <v>56</v>
      </c>
      <c r="C15" s="48">
        <v>235</v>
      </c>
      <c r="D15" s="48">
        <v>196</v>
      </c>
      <c r="E15" s="48">
        <v>7175</v>
      </c>
      <c r="F15" s="36" t="s">
        <v>47</v>
      </c>
    </row>
    <row r="16" spans="1:6" ht="32.25" thickBot="1">
      <c r="A16" s="49">
        <v>5943</v>
      </c>
      <c r="B16" s="50">
        <v>319</v>
      </c>
      <c r="C16" s="50">
        <v>639</v>
      </c>
      <c r="D16" s="50">
        <v>1241</v>
      </c>
      <c r="E16" s="50">
        <v>33781</v>
      </c>
      <c r="F16" s="39" t="s">
        <v>49</v>
      </c>
    </row>
    <row r="17" ht="13.5" thickTop="1"/>
    <row r="18" ht="13.5" thickBot="1"/>
    <row r="19" spans="2:5" ht="24" thickBot="1">
      <c r="B19" s="22">
        <v>1</v>
      </c>
      <c r="C19" s="22">
        <v>1</v>
      </c>
      <c r="D19" s="22">
        <v>1</v>
      </c>
      <c r="E19" s="52">
        <v>1</v>
      </c>
    </row>
    <row r="20" ht="24" thickBot="1">
      <c r="E20" s="52">
        <v>1</v>
      </c>
    </row>
    <row r="24" ht="12.75">
      <c r="A24" t="s">
        <v>51</v>
      </c>
    </row>
  </sheetData>
  <sheetProtection/>
  <mergeCells count="3">
    <mergeCell ref="A1:F1"/>
    <mergeCell ref="A2:F2"/>
    <mergeCell ref="A10:F10"/>
  </mergeCells>
  <printOptions/>
  <pageMargins left="0.9448818897637796" right="0.7480314960629921" top="0.8267716535433072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 - دفتر فناوري اطلاعات و ارتباطات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21"/>
  <sheetViews>
    <sheetView zoomScale="90" zoomScaleNormal="90" zoomScalePageLayoutView="0" workbookViewId="0" topLeftCell="A1">
      <selection activeCell="D16" sqref="D16"/>
    </sheetView>
  </sheetViews>
  <sheetFormatPr defaultColWidth="9.140625" defaultRowHeight="12.75"/>
  <cols>
    <col min="1" max="1" width="2.421875" style="0" customWidth="1"/>
    <col min="2" max="2" width="38.57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43.5" customHeight="1" thickBot="1">
      <c r="B1" s="31" t="s">
        <v>84</v>
      </c>
      <c r="C1" s="32"/>
      <c r="D1" s="32" t="s">
        <v>1</v>
      </c>
      <c r="E1" s="33"/>
    </row>
    <row r="2" spans="2:5" ht="30" customHeight="1" thickTop="1">
      <c r="B2" s="19" t="s">
        <v>16</v>
      </c>
      <c r="C2" s="20" t="s">
        <v>15</v>
      </c>
      <c r="D2" s="20" t="s">
        <v>14</v>
      </c>
      <c r="E2" s="21" t="s">
        <v>13</v>
      </c>
    </row>
    <row r="3" spans="2:5" ht="24.75" customHeight="1">
      <c r="B3" s="57" t="s">
        <v>2</v>
      </c>
      <c r="C3" s="58" t="s">
        <v>3</v>
      </c>
      <c r="D3" s="53">
        <v>5570.8</v>
      </c>
      <c r="E3" s="55" t="s">
        <v>17</v>
      </c>
    </row>
    <row r="4" spans="2:5" ht="24.75" customHeight="1">
      <c r="B4" s="59"/>
      <c r="C4" s="58" t="s">
        <v>4</v>
      </c>
      <c r="D4" s="53">
        <v>14</v>
      </c>
      <c r="E4" s="55" t="s">
        <v>18</v>
      </c>
    </row>
    <row r="5" spans="2:5" ht="24.75" customHeight="1">
      <c r="B5" s="60"/>
      <c r="C5" s="61" t="s">
        <v>5</v>
      </c>
      <c r="D5" s="27">
        <v>43977</v>
      </c>
      <c r="E5" s="62" t="s">
        <v>54</v>
      </c>
    </row>
    <row r="6" spans="2:5" ht="24.75" customHeight="1">
      <c r="B6" s="79" t="s">
        <v>81</v>
      </c>
      <c r="C6" s="87"/>
      <c r="D6" s="87"/>
      <c r="E6" s="88"/>
    </row>
    <row r="7" spans="2:5" ht="22.5" customHeight="1">
      <c r="B7" s="59"/>
      <c r="C7" s="58" t="s">
        <v>6</v>
      </c>
      <c r="D7" s="53">
        <v>822.3190000000001</v>
      </c>
      <c r="E7" s="55" t="s">
        <v>19</v>
      </c>
    </row>
    <row r="8" spans="2:5" ht="22.5" customHeight="1">
      <c r="B8" s="59"/>
      <c r="C8" s="58" t="s">
        <v>6</v>
      </c>
      <c r="D8" s="53">
        <v>458.3892999999999</v>
      </c>
      <c r="E8" s="55" t="s">
        <v>20</v>
      </c>
    </row>
    <row r="9" spans="2:5" ht="22.5" customHeight="1">
      <c r="B9" s="54" t="s">
        <v>83</v>
      </c>
      <c r="C9" s="58" t="s">
        <v>7</v>
      </c>
      <c r="D9" s="28">
        <v>1008</v>
      </c>
      <c r="E9" s="55" t="s">
        <v>21</v>
      </c>
    </row>
    <row r="10" spans="2:5" ht="22.5" customHeight="1">
      <c r="B10" s="63"/>
      <c r="C10" s="58" t="s">
        <v>7</v>
      </c>
      <c r="D10" s="28">
        <v>4523</v>
      </c>
      <c r="E10" s="55" t="s">
        <v>63</v>
      </c>
    </row>
    <row r="11" spans="2:5" ht="22.5" customHeight="1">
      <c r="B11" s="59"/>
      <c r="C11" s="58" t="s">
        <v>8</v>
      </c>
      <c r="D11" s="28">
        <v>12991</v>
      </c>
      <c r="E11" s="56" t="s">
        <v>64</v>
      </c>
    </row>
    <row r="12" spans="2:5" ht="22.5" customHeight="1">
      <c r="B12" s="59"/>
      <c r="C12" s="58" t="s">
        <v>53</v>
      </c>
      <c r="D12" s="26">
        <v>39</v>
      </c>
      <c r="E12" s="55" t="s">
        <v>56</v>
      </c>
    </row>
    <row r="13" spans="2:5" ht="22.5" customHeight="1">
      <c r="B13" s="59"/>
      <c r="C13" s="58" t="s">
        <v>53</v>
      </c>
      <c r="D13" s="26">
        <v>34</v>
      </c>
      <c r="E13" s="55" t="s">
        <v>55</v>
      </c>
    </row>
    <row r="14" spans="2:5" ht="22.5" customHeight="1">
      <c r="B14" s="59"/>
      <c r="C14" s="58" t="s">
        <v>9</v>
      </c>
      <c r="D14" s="26">
        <v>22</v>
      </c>
      <c r="E14" s="55" t="s">
        <v>50</v>
      </c>
    </row>
    <row r="15" spans="2:5" ht="22.5" customHeight="1">
      <c r="B15" s="59"/>
      <c r="C15" s="58" t="s">
        <v>5</v>
      </c>
      <c r="D15" s="28">
        <v>1821</v>
      </c>
      <c r="E15" s="55" t="s">
        <v>61</v>
      </c>
    </row>
    <row r="16" spans="2:5" ht="22.5" customHeight="1">
      <c r="B16" s="59"/>
      <c r="C16" s="58" t="s">
        <v>10</v>
      </c>
      <c r="D16" s="28">
        <v>203596245</v>
      </c>
      <c r="E16" s="64" t="s">
        <v>23</v>
      </c>
    </row>
    <row r="17" spans="2:5" ht="22.5" customHeight="1">
      <c r="B17" s="59"/>
      <c r="C17" s="58" t="s">
        <v>11</v>
      </c>
      <c r="D17" s="28">
        <v>89180741678</v>
      </c>
      <c r="E17" s="64" t="s">
        <v>23</v>
      </c>
    </row>
    <row r="18" spans="2:5" ht="22.5" customHeight="1">
      <c r="B18" s="59"/>
      <c r="C18" s="58" t="s">
        <v>11</v>
      </c>
      <c r="D18" s="28">
        <v>84008508562</v>
      </c>
      <c r="E18" s="55" t="s">
        <v>24</v>
      </c>
    </row>
    <row r="19" spans="2:5" ht="22.5" customHeight="1">
      <c r="B19" s="59"/>
      <c r="C19" s="58" t="s">
        <v>52</v>
      </c>
      <c r="D19" s="29">
        <v>0.9420028021893437</v>
      </c>
      <c r="E19" s="55" t="s">
        <v>25</v>
      </c>
    </row>
    <row r="20" spans="2:5" ht="22.5" customHeight="1">
      <c r="B20" s="59"/>
      <c r="C20" s="58" t="s">
        <v>11</v>
      </c>
      <c r="D20" s="28">
        <v>13756629039</v>
      </c>
      <c r="E20" s="55" t="s">
        <v>26</v>
      </c>
    </row>
    <row r="21" spans="2:5" ht="22.5" customHeight="1" thickBot="1">
      <c r="B21" s="65" t="s">
        <v>82</v>
      </c>
      <c r="C21" s="66" t="s">
        <v>12</v>
      </c>
      <c r="D21" s="30">
        <v>15</v>
      </c>
      <c r="E21" s="67" t="s">
        <v>27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 - دفتر فناوري اطلاعات و ارتباطات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D13" sqref="D13"/>
    </sheetView>
  </sheetViews>
  <sheetFormatPr defaultColWidth="9.140625" defaultRowHeight="12.75"/>
  <cols>
    <col min="1" max="1" width="16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2" t="s">
        <v>28</v>
      </c>
      <c r="B1" s="82"/>
      <c r="C1" s="82"/>
      <c r="D1" s="82"/>
      <c r="E1" s="82"/>
      <c r="F1" s="82"/>
    </row>
    <row r="2" spans="1:6" ht="26.25" thickBot="1">
      <c r="A2" s="83" t="str">
        <f>'p192'!B1</f>
        <v>تاپایان سال 92</v>
      </c>
      <c r="B2" s="83"/>
      <c r="C2" s="83"/>
      <c r="D2" s="83"/>
      <c r="E2" s="83"/>
      <c r="F2" s="83"/>
    </row>
    <row r="3" spans="1:6" ht="23.25" thickTop="1">
      <c r="A3" s="1" t="s">
        <v>35</v>
      </c>
      <c r="B3" s="2" t="s">
        <v>34</v>
      </c>
      <c r="C3" s="2" t="s">
        <v>32</v>
      </c>
      <c r="D3" s="2" t="s">
        <v>32</v>
      </c>
      <c r="E3" s="2" t="s">
        <v>30</v>
      </c>
      <c r="F3" s="3" t="s">
        <v>29</v>
      </c>
    </row>
    <row r="4" spans="1:6" ht="22.5">
      <c r="A4" s="4" t="s">
        <v>36</v>
      </c>
      <c r="B4" s="5" t="s">
        <v>33</v>
      </c>
      <c r="C4" s="5" t="s">
        <v>33</v>
      </c>
      <c r="D4" s="5" t="s">
        <v>0</v>
      </c>
      <c r="E4" s="5" t="s">
        <v>31</v>
      </c>
      <c r="F4" s="6"/>
    </row>
    <row r="5" spans="1:6" ht="31.5">
      <c r="A5" s="34">
        <v>0.9528702352283628</v>
      </c>
      <c r="B5" s="35">
        <v>72098360963</v>
      </c>
      <c r="C5" s="35">
        <v>75664406650</v>
      </c>
      <c r="D5" s="35">
        <v>157757230</v>
      </c>
      <c r="E5" s="35">
        <v>32321</v>
      </c>
      <c r="F5" s="36" t="s">
        <v>37</v>
      </c>
    </row>
    <row r="6" spans="1:6" ht="31.5">
      <c r="A6" s="34">
        <v>0.9013026855428581</v>
      </c>
      <c r="B6" s="35">
        <v>2972603000</v>
      </c>
      <c r="C6" s="35">
        <v>3298118432</v>
      </c>
      <c r="D6" s="35">
        <v>8449132</v>
      </c>
      <c r="E6" s="35">
        <v>2448</v>
      </c>
      <c r="F6" s="36" t="s">
        <v>38</v>
      </c>
    </row>
    <row r="7" spans="1:6" ht="31.5">
      <c r="A7" s="34">
        <v>0.8746677578256338</v>
      </c>
      <c r="B7" s="35">
        <v>8937544599</v>
      </c>
      <c r="C7" s="35">
        <v>10218216596</v>
      </c>
      <c r="D7" s="35">
        <v>37389883</v>
      </c>
      <c r="E7" s="35">
        <v>9208</v>
      </c>
      <c r="F7" s="36" t="s">
        <v>47</v>
      </c>
    </row>
    <row r="8" spans="1:6" ht="32.25" thickBot="1">
      <c r="A8" s="37">
        <v>0.9420028021893437</v>
      </c>
      <c r="B8" s="38">
        <v>84008508562</v>
      </c>
      <c r="C8" s="38">
        <v>89180741678</v>
      </c>
      <c r="D8" s="38">
        <v>203596245</v>
      </c>
      <c r="E8" s="38">
        <v>43977</v>
      </c>
      <c r="F8" s="39" t="s">
        <v>48</v>
      </c>
    </row>
    <row r="9" spans="1:6" ht="20.25" thickTop="1">
      <c r="A9" s="40"/>
      <c r="B9" s="40"/>
      <c r="C9" s="40"/>
      <c r="D9" s="40"/>
      <c r="E9" s="40"/>
      <c r="F9" s="40"/>
    </row>
    <row r="10" spans="1:6" ht="36.75" thickBot="1">
      <c r="A10" s="84" t="s">
        <v>39</v>
      </c>
      <c r="B10" s="84"/>
      <c r="C10" s="84"/>
      <c r="D10" s="84"/>
      <c r="E10" s="84"/>
      <c r="F10" s="84"/>
    </row>
    <row r="11" spans="1:6" ht="27.75" thickTop="1">
      <c r="A11" s="41" t="s">
        <v>44</v>
      </c>
      <c r="B11" s="42" t="s">
        <v>43</v>
      </c>
      <c r="C11" s="42" t="s">
        <v>42</v>
      </c>
      <c r="D11" s="42" t="s">
        <v>41</v>
      </c>
      <c r="E11" s="42" t="s">
        <v>40</v>
      </c>
      <c r="F11" s="43" t="s">
        <v>29</v>
      </c>
    </row>
    <row r="12" spans="1:6" ht="19.5">
      <c r="A12" s="44"/>
      <c r="B12" s="45"/>
      <c r="C12" s="45"/>
      <c r="D12" s="45"/>
      <c r="E12" s="45"/>
      <c r="F12" s="46"/>
    </row>
    <row r="13" spans="1:6" ht="31.5">
      <c r="A13" s="47">
        <v>4897</v>
      </c>
      <c r="B13" s="48">
        <v>279</v>
      </c>
      <c r="C13" s="48">
        <v>371</v>
      </c>
      <c r="D13" s="48">
        <v>994</v>
      </c>
      <c r="E13" s="48">
        <v>25780</v>
      </c>
      <c r="F13" s="36" t="s">
        <v>45</v>
      </c>
    </row>
    <row r="14" spans="1:6" ht="31.5">
      <c r="A14" s="47">
        <v>219</v>
      </c>
      <c r="B14" s="48">
        <v>15</v>
      </c>
      <c r="C14" s="48">
        <v>41</v>
      </c>
      <c r="D14" s="48">
        <v>74</v>
      </c>
      <c r="E14" s="48">
        <v>2099</v>
      </c>
      <c r="F14" s="36" t="s">
        <v>46</v>
      </c>
    </row>
    <row r="15" spans="1:6" ht="31.5">
      <c r="A15" s="47">
        <v>1060</v>
      </c>
      <c r="B15" s="48">
        <v>53</v>
      </c>
      <c r="C15" s="48">
        <v>241</v>
      </c>
      <c r="D15" s="48">
        <v>199</v>
      </c>
      <c r="E15" s="48">
        <v>7655</v>
      </c>
      <c r="F15" s="36" t="s">
        <v>47</v>
      </c>
    </row>
    <row r="16" spans="1:6" ht="32.25" thickBot="1">
      <c r="A16" s="49">
        <v>6176</v>
      </c>
      <c r="B16" s="50">
        <v>347</v>
      </c>
      <c r="C16" s="50">
        <v>653</v>
      </c>
      <c r="D16" s="50">
        <v>1267</v>
      </c>
      <c r="E16" s="50">
        <v>35534</v>
      </c>
      <c r="F16" s="39" t="s">
        <v>49</v>
      </c>
    </row>
    <row r="17" ht="13.5" thickTop="1"/>
    <row r="18" ht="13.5" thickBot="1"/>
    <row r="19" spans="2:5" ht="24" thickBot="1">
      <c r="B19" s="22">
        <f>IF(B8='p192'!D18,1," ")</f>
        <v>1</v>
      </c>
      <c r="C19" s="22">
        <f>IF(C8='p192'!D17,1," ")</f>
        <v>1</v>
      </c>
      <c r="D19" s="22">
        <f>IF(D8='p192'!D16,1," ")</f>
        <v>1</v>
      </c>
      <c r="E19" s="52">
        <f>IF(E8='p192'!D5,1," ")</f>
        <v>1</v>
      </c>
    </row>
    <row r="20" ht="24" thickBot="1">
      <c r="E20" s="52">
        <f>IF(SUM(A16:E16)=E8,1," ")</f>
        <v>1</v>
      </c>
    </row>
    <row r="24" ht="12.75">
      <c r="A24" t="s">
        <v>51</v>
      </c>
    </row>
  </sheetData>
  <sheetProtection/>
  <mergeCells count="3">
    <mergeCell ref="A1:F1"/>
    <mergeCell ref="A2:F2"/>
    <mergeCell ref="A10:F10"/>
  </mergeCells>
  <printOptions/>
  <pageMargins left="0.9448818897637796" right="0.7480314960629921" top="0.8267716535433072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 - دفتر فناوري اطلاعات و ارتباطات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E21"/>
  <sheetViews>
    <sheetView zoomScale="90" zoomScaleNormal="90" zoomScalePageLayoutView="0" workbookViewId="0" topLeftCell="A3">
      <selection activeCell="D10" sqref="D10"/>
    </sheetView>
  </sheetViews>
  <sheetFormatPr defaultColWidth="9.140625" defaultRowHeight="12.75"/>
  <cols>
    <col min="1" max="1" width="2.28125" style="0" customWidth="1"/>
    <col min="2" max="2" width="42.8515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43.5" customHeight="1" thickBot="1">
      <c r="B1" s="31" t="s">
        <v>85</v>
      </c>
      <c r="C1" s="32"/>
      <c r="D1" s="32" t="s">
        <v>1</v>
      </c>
      <c r="E1" s="33"/>
    </row>
    <row r="2" spans="2:5" ht="30" customHeight="1" thickTop="1">
      <c r="B2" s="19" t="s">
        <v>16</v>
      </c>
      <c r="C2" s="20" t="s">
        <v>15</v>
      </c>
      <c r="D2" s="20" t="s">
        <v>14</v>
      </c>
      <c r="E2" s="21" t="s">
        <v>13</v>
      </c>
    </row>
    <row r="3" spans="2:5" ht="24.75" customHeight="1">
      <c r="B3" s="57" t="s">
        <v>2</v>
      </c>
      <c r="C3" s="58" t="s">
        <v>3</v>
      </c>
      <c r="D3" s="53">
        <v>5570.8</v>
      </c>
      <c r="E3" s="55" t="s">
        <v>17</v>
      </c>
    </row>
    <row r="4" spans="2:5" ht="24.75" customHeight="1">
      <c r="B4" s="59"/>
      <c r="C4" s="58" t="s">
        <v>4</v>
      </c>
      <c r="D4" s="53">
        <v>17</v>
      </c>
      <c r="E4" s="55" t="s">
        <v>18</v>
      </c>
    </row>
    <row r="5" spans="2:5" ht="24.75" customHeight="1">
      <c r="B5" s="60"/>
      <c r="C5" s="61" t="s">
        <v>5</v>
      </c>
      <c r="D5" s="27">
        <v>45264</v>
      </c>
      <c r="E5" s="62" t="s">
        <v>54</v>
      </c>
    </row>
    <row r="6" spans="2:5" ht="24.75" customHeight="1">
      <c r="B6" s="79" t="s">
        <v>86</v>
      </c>
      <c r="C6" s="85"/>
      <c r="D6" s="85"/>
      <c r="E6" s="86"/>
    </row>
    <row r="7" spans="2:5" ht="22.5" customHeight="1">
      <c r="B7" s="59"/>
      <c r="C7" s="58" t="s">
        <v>6</v>
      </c>
      <c r="D7" s="53">
        <v>892.523</v>
      </c>
      <c r="E7" s="55" t="s">
        <v>19</v>
      </c>
    </row>
    <row r="8" spans="2:5" ht="22.5" customHeight="1">
      <c r="B8" s="59"/>
      <c r="C8" s="58" t="s">
        <v>6</v>
      </c>
      <c r="D8" s="53">
        <v>469.966</v>
      </c>
      <c r="E8" s="55" t="s">
        <v>20</v>
      </c>
    </row>
    <row r="9" spans="2:5" ht="22.5" customHeight="1">
      <c r="B9" s="54" t="s">
        <v>87</v>
      </c>
      <c r="C9" s="58" t="s">
        <v>7</v>
      </c>
      <c r="D9" s="28">
        <v>1063</v>
      </c>
      <c r="E9" s="55" t="s">
        <v>21</v>
      </c>
    </row>
    <row r="10" spans="2:5" ht="22.5" customHeight="1">
      <c r="B10" s="63"/>
      <c r="C10" s="58" t="s">
        <v>7</v>
      </c>
      <c r="D10" s="28">
        <v>4523</v>
      </c>
      <c r="E10" s="55" t="s">
        <v>63</v>
      </c>
    </row>
    <row r="11" spans="2:5" ht="22.5" customHeight="1">
      <c r="B11" s="59"/>
      <c r="C11" s="58" t="s">
        <v>8</v>
      </c>
      <c r="D11" s="28">
        <v>13593</v>
      </c>
      <c r="E11" s="56" t="s">
        <v>64</v>
      </c>
    </row>
    <row r="12" spans="2:5" ht="22.5" customHeight="1">
      <c r="B12" s="59"/>
      <c r="C12" s="58" t="s">
        <v>53</v>
      </c>
      <c r="D12" s="26">
        <v>41</v>
      </c>
      <c r="E12" s="55" t="s">
        <v>56</v>
      </c>
    </row>
    <row r="13" spans="2:5" ht="22.5" customHeight="1">
      <c r="B13" s="59"/>
      <c r="C13" s="58" t="s">
        <v>53</v>
      </c>
      <c r="D13" s="26">
        <v>37</v>
      </c>
      <c r="E13" s="55" t="s">
        <v>55</v>
      </c>
    </row>
    <row r="14" spans="2:5" ht="22.5" customHeight="1">
      <c r="B14" s="59"/>
      <c r="C14" s="58" t="s">
        <v>9</v>
      </c>
      <c r="D14" s="26">
        <v>22</v>
      </c>
      <c r="E14" s="55" t="s">
        <v>50</v>
      </c>
    </row>
    <row r="15" spans="2:5" ht="22.5" customHeight="1">
      <c r="B15" s="59"/>
      <c r="C15" s="58" t="s">
        <v>5</v>
      </c>
      <c r="D15" s="28">
        <v>1288</v>
      </c>
      <c r="E15" s="55" t="s">
        <v>61</v>
      </c>
    </row>
    <row r="16" spans="2:5" ht="22.5" customHeight="1">
      <c r="B16" s="59"/>
      <c r="C16" s="58" t="s">
        <v>10</v>
      </c>
      <c r="D16" s="28">
        <v>218298068</v>
      </c>
      <c r="E16" s="64" t="s">
        <v>23</v>
      </c>
    </row>
    <row r="17" spans="2:5" ht="22.5" customHeight="1">
      <c r="B17" s="59"/>
      <c r="C17" s="58" t="s">
        <v>11</v>
      </c>
      <c r="D17" s="28">
        <v>119582223717</v>
      </c>
      <c r="E17" s="64" t="s">
        <v>23</v>
      </c>
    </row>
    <row r="18" spans="2:5" ht="22.5" customHeight="1">
      <c r="B18" s="59"/>
      <c r="C18" s="58" t="s">
        <v>11</v>
      </c>
      <c r="D18" s="28">
        <v>113272527732</v>
      </c>
      <c r="E18" s="55" t="s">
        <v>24</v>
      </c>
    </row>
    <row r="19" spans="2:5" ht="22.5" customHeight="1">
      <c r="B19" s="59"/>
      <c r="C19" s="58" t="s">
        <v>52</v>
      </c>
      <c r="D19" s="29">
        <v>0.9472355021601508</v>
      </c>
      <c r="E19" s="55" t="s">
        <v>25</v>
      </c>
    </row>
    <row r="20" spans="2:5" ht="22.5" customHeight="1">
      <c r="B20" s="59"/>
      <c r="C20" s="58" t="s">
        <v>11</v>
      </c>
      <c r="D20" s="28">
        <v>20066325024</v>
      </c>
      <c r="E20" s="55" t="s">
        <v>26</v>
      </c>
    </row>
    <row r="21" spans="2:5" ht="22.5" customHeight="1" thickBot="1">
      <c r="B21" s="65" t="s">
        <v>88</v>
      </c>
      <c r="C21" s="66" t="s">
        <v>12</v>
      </c>
      <c r="D21" s="30">
        <v>17</v>
      </c>
      <c r="E21" s="67" t="s">
        <v>27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 - دفتر فناوري اطلاعات و ارتباطات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6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2" t="s">
        <v>28</v>
      </c>
      <c r="B1" s="82"/>
      <c r="C1" s="82"/>
      <c r="D1" s="82"/>
      <c r="E1" s="82"/>
      <c r="F1" s="82"/>
    </row>
    <row r="2" spans="1:6" ht="26.25" thickBot="1">
      <c r="A2" s="83" t="s">
        <v>85</v>
      </c>
      <c r="B2" s="83"/>
      <c r="C2" s="83"/>
      <c r="D2" s="83"/>
      <c r="E2" s="83"/>
      <c r="F2" s="83"/>
    </row>
    <row r="3" spans="1:6" ht="23.25" thickTop="1">
      <c r="A3" s="1" t="s">
        <v>35</v>
      </c>
      <c r="B3" s="2" t="s">
        <v>34</v>
      </c>
      <c r="C3" s="2" t="s">
        <v>32</v>
      </c>
      <c r="D3" s="2" t="s">
        <v>32</v>
      </c>
      <c r="E3" s="2" t="s">
        <v>30</v>
      </c>
      <c r="F3" s="3" t="s">
        <v>29</v>
      </c>
    </row>
    <row r="4" spans="1:6" ht="22.5">
      <c r="A4" s="4" t="s">
        <v>36</v>
      </c>
      <c r="B4" s="5" t="s">
        <v>33</v>
      </c>
      <c r="C4" s="5" t="s">
        <v>33</v>
      </c>
      <c r="D4" s="5" t="s">
        <v>0</v>
      </c>
      <c r="E4" s="5" t="s">
        <v>31</v>
      </c>
      <c r="F4" s="6"/>
    </row>
    <row r="5" spans="1:6" ht="31.5">
      <c r="A5" s="34">
        <v>0.9441303701953788</v>
      </c>
      <c r="B5" s="35">
        <v>96474118732</v>
      </c>
      <c r="C5" s="35">
        <v>102183047784</v>
      </c>
      <c r="D5" s="35">
        <v>168845325</v>
      </c>
      <c r="E5" s="35">
        <v>33253</v>
      </c>
      <c r="F5" s="36" t="s">
        <v>37</v>
      </c>
    </row>
    <row r="6" spans="1:6" ht="31.5">
      <c r="A6" s="34">
        <v>0.9763655037046923</v>
      </c>
      <c r="B6" s="35">
        <v>4207853000</v>
      </c>
      <c r="C6" s="35">
        <v>4309710845</v>
      </c>
      <c r="D6" s="35">
        <v>9176636</v>
      </c>
      <c r="E6" s="35">
        <v>2556</v>
      </c>
      <c r="F6" s="36" t="s">
        <v>38</v>
      </c>
    </row>
    <row r="7" spans="1:6" ht="31.5">
      <c r="A7" s="34">
        <v>0.9618846847716196</v>
      </c>
      <c r="B7" s="35">
        <v>12590556000</v>
      </c>
      <c r="C7" s="35">
        <v>13089465088</v>
      </c>
      <c r="D7" s="35">
        <v>40276107</v>
      </c>
      <c r="E7" s="35">
        <v>9455</v>
      </c>
      <c r="F7" s="36" t="s">
        <v>47</v>
      </c>
    </row>
    <row r="8" spans="1:6" ht="32.25" thickBot="1">
      <c r="A8" s="37">
        <v>0.9472355021601508</v>
      </c>
      <c r="B8" s="38">
        <v>113272527732</v>
      </c>
      <c r="C8" s="38">
        <v>119582223717</v>
      </c>
      <c r="D8" s="38">
        <v>218298068</v>
      </c>
      <c r="E8" s="38">
        <v>45264</v>
      </c>
      <c r="F8" s="39" t="s">
        <v>48</v>
      </c>
    </row>
    <row r="9" spans="1:6" ht="20.25" thickTop="1">
      <c r="A9" s="40"/>
      <c r="B9" s="40"/>
      <c r="C9" s="40"/>
      <c r="D9" s="40"/>
      <c r="E9" s="40"/>
      <c r="F9" s="40"/>
    </row>
    <row r="10" spans="1:6" ht="36.75" thickBot="1">
      <c r="A10" s="84" t="s">
        <v>39</v>
      </c>
      <c r="B10" s="84"/>
      <c r="C10" s="84"/>
      <c r="D10" s="84"/>
      <c r="E10" s="84"/>
      <c r="F10" s="84"/>
    </row>
    <row r="11" spans="1:6" ht="27.75" thickTop="1">
      <c r="A11" s="41" t="s">
        <v>44</v>
      </c>
      <c r="B11" s="42" t="s">
        <v>43</v>
      </c>
      <c r="C11" s="42" t="s">
        <v>42</v>
      </c>
      <c r="D11" s="42" t="s">
        <v>41</v>
      </c>
      <c r="E11" s="42" t="s">
        <v>40</v>
      </c>
      <c r="F11" s="43" t="s">
        <v>29</v>
      </c>
    </row>
    <row r="12" spans="1:6" ht="19.5">
      <c r="A12" s="44"/>
      <c r="B12" s="45"/>
      <c r="C12" s="45"/>
      <c r="D12" s="45"/>
      <c r="E12" s="45"/>
      <c r="F12" s="46"/>
    </row>
    <row r="13" spans="1:6" ht="31.5">
      <c r="A13" s="47">
        <v>5123</v>
      </c>
      <c r="B13" s="48">
        <v>304</v>
      </c>
      <c r="C13" s="48">
        <v>383</v>
      </c>
      <c r="D13" s="48">
        <v>1004</v>
      </c>
      <c r="E13" s="48">
        <v>26439</v>
      </c>
      <c r="F13" s="36" t="s">
        <v>45</v>
      </c>
    </row>
    <row r="14" spans="1:6" ht="31.5">
      <c r="A14" s="47">
        <v>223</v>
      </c>
      <c r="B14" s="48">
        <v>17</v>
      </c>
      <c r="C14" s="48">
        <v>41</v>
      </c>
      <c r="D14" s="48">
        <v>74</v>
      </c>
      <c r="E14" s="48">
        <v>2201</v>
      </c>
      <c r="F14" s="36" t="s">
        <v>46</v>
      </c>
    </row>
    <row r="15" spans="1:6" ht="31.5">
      <c r="A15" s="47">
        <v>1093</v>
      </c>
      <c r="B15" s="48">
        <v>61</v>
      </c>
      <c r="C15" s="48">
        <v>261</v>
      </c>
      <c r="D15" s="48">
        <v>207</v>
      </c>
      <c r="E15" s="48">
        <v>7833</v>
      </c>
      <c r="F15" s="36" t="s">
        <v>47</v>
      </c>
    </row>
    <row r="16" spans="1:6" ht="32.25" thickBot="1">
      <c r="A16" s="49">
        <v>6439</v>
      </c>
      <c r="B16" s="50">
        <v>382</v>
      </c>
      <c r="C16" s="50">
        <v>685</v>
      </c>
      <c r="D16" s="50">
        <v>1285</v>
      </c>
      <c r="E16" s="50">
        <v>36473</v>
      </c>
      <c r="F16" s="39" t="s">
        <v>49</v>
      </c>
    </row>
    <row r="17" ht="13.5" thickTop="1"/>
    <row r="18" ht="13.5" thickBot="1"/>
    <row r="19" spans="2:5" ht="24" thickBot="1">
      <c r="B19" s="22">
        <v>1</v>
      </c>
      <c r="C19" s="22">
        <v>1</v>
      </c>
      <c r="D19" s="22">
        <v>1</v>
      </c>
      <c r="E19" s="52">
        <v>1</v>
      </c>
    </row>
    <row r="20" ht="24" thickBot="1">
      <c r="E20" s="52">
        <v>1</v>
      </c>
    </row>
    <row r="24" ht="12.75">
      <c r="A24" t="s">
        <v>51</v>
      </c>
    </row>
  </sheetData>
  <sheetProtection/>
  <mergeCells count="3">
    <mergeCell ref="A1:F1"/>
    <mergeCell ref="A2:F2"/>
    <mergeCell ref="A10:F10"/>
  </mergeCells>
  <printOptions/>
  <pageMargins left="0.9448818897637796" right="0.7480314960629921" top="0.8267716535433072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 - دفتر فناوري اطلاعات و ارتباطات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21"/>
  <sheetViews>
    <sheetView zoomScale="90" zoomScaleNormal="90" zoomScalePageLayoutView="0" workbookViewId="0" topLeftCell="A7">
      <selection activeCell="D11" sqref="D11"/>
    </sheetView>
  </sheetViews>
  <sheetFormatPr defaultColWidth="9.140625" defaultRowHeight="12.75"/>
  <cols>
    <col min="1" max="1" width="2.28125" style="0" customWidth="1"/>
    <col min="2" max="2" width="42.851562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43.5" customHeight="1" thickBot="1">
      <c r="B1" s="31" t="s">
        <v>89</v>
      </c>
      <c r="C1" s="32"/>
      <c r="D1" s="32" t="s">
        <v>1</v>
      </c>
      <c r="E1" s="33"/>
    </row>
    <row r="2" spans="2:5" ht="30" customHeight="1" thickTop="1">
      <c r="B2" s="19" t="s">
        <v>16</v>
      </c>
      <c r="C2" s="20" t="s">
        <v>15</v>
      </c>
      <c r="D2" s="20" t="s">
        <v>14</v>
      </c>
      <c r="E2" s="21" t="s">
        <v>13</v>
      </c>
    </row>
    <row r="3" spans="2:5" ht="24.75" customHeight="1">
      <c r="B3" s="57" t="s">
        <v>2</v>
      </c>
      <c r="C3" s="58" t="s">
        <v>3</v>
      </c>
      <c r="D3" s="53">
        <v>5570.8</v>
      </c>
      <c r="E3" s="55" t="s">
        <v>17</v>
      </c>
    </row>
    <row r="4" spans="2:5" ht="24.75" customHeight="1">
      <c r="B4" s="59"/>
      <c r="C4" s="58" t="s">
        <v>4</v>
      </c>
      <c r="D4" s="53">
        <v>19</v>
      </c>
      <c r="E4" s="55" t="s">
        <v>18</v>
      </c>
    </row>
    <row r="5" spans="2:5" ht="24.75" customHeight="1">
      <c r="B5" s="60"/>
      <c r="C5" s="61" t="s">
        <v>5</v>
      </c>
      <c r="D5" s="27">
        <v>46086</v>
      </c>
      <c r="E5" s="62" t="s">
        <v>54</v>
      </c>
    </row>
    <row r="6" spans="2:5" ht="24.75" customHeight="1">
      <c r="B6" s="79" t="s">
        <v>91</v>
      </c>
      <c r="C6" s="85"/>
      <c r="D6" s="85"/>
      <c r="E6" s="86"/>
    </row>
    <row r="7" spans="2:5" ht="22.5" customHeight="1">
      <c r="B7" s="59"/>
      <c r="C7" s="58" t="s">
        <v>6</v>
      </c>
      <c r="D7" s="53">
        <v>922.4730000000001</v>
      </c>
      <c r="E7" s="55" t="s">
        <v>19</v>
      </c>
    </row>
    <row r="8" spans="2:5" ht="22.5" customHeight="1">
      <c r="B8" s="59"/>
      <c r="C8" s="58" t="s">
        <v>6</v>
      </c>
      <c r="D8" s="53">
        <v>476.946</v>
      </c>
      <c r="E8" s="55" t="s">
        <v>20</v>
      </c>
    </row>
    <row r="9" spans="2:5" ht="22.5" customHeight="1">
      <c r="B9" s="54" t="s">
        <v>90</v>
      </c>
      <c r="C9" s="58" t="s">
        <v>7</v>
      </c>
      <c r="D9" s="28">
        <v>1107</v>
      </c>
      <c r="E9" s="55" t="s">
        <v>21</v>
      </c>
    </row>
    <row r="10" spans="2:5" ht="22.5" customHeight="1">
      <c r="B10" s="63"/>
      <c r="C10" s="58" t="s">
        <v>7</v>
      </c>
      <c r="D10" s="28">
        <v>4523</v>
      </c>
      <c r="E10" s="55" t="s">
        <v>63</v>
      </c>
    </row>
    <row r="11" spans="2:5" ht="22.5" customHeight="1">
      <c r="B11" s="59"/>
      <c r="C11" s="58" t="s">
        <v>8</v>
      </c>
      <c r="D11" s="28">
        <v>14117</v>
      </c>
      <c r="E11" s="56" t="s">
        <v>64</v>
      </c>
    </row>
    <row r="12" spans="2:5" ht="22.5" customHeight="1">
      <c r="B12" s="59"/>
      <c r="C12" s="58" t="s">
        <v>53</v>
      </c>
      <c r="D12" s="26">
        <v>45</v>
      </c>
      <c r="E12" s="55" t="s">
        <v>56</v>
      </c>
    </row>
    <row r="13" spans="2:5" ht="22.5" customHeight="1">
      <c r="B13" s="59"/>
      <c r="C13" s="58" t="s">
        <v>53</v>
      </c>
      <c r="D13" s="26">
        <v>38</v>
      </c>
      <c r="E13" s="55" t="s">
        <v>55</v>
      </c>
    </row>
    <row r="14" spans="2:5" ht="22.5" customHeight="1">
      <c r="B14" s="59"/>
      <c r="C14" s="58" t="s">
        <v>9</v>
      </c>
      <c r="D14" s="26">
        <v>22</v>
      </c>
      <c r="E14" s="55" t="s">
        <v>50</v>
      </c>
    </row>
    <row r="15" spans="2:5" ht="22.5" customHeight="1">
      <c r="B15" s="59"/>
      <c r="C15" s="58" t="s">
        <v>5</v>
      </c>
      <c r="D15" s="28">
        <v>1075</v>
      </c>
      <c r="E15" s="55" t="s">
        <v>61</v>
      </c>
    </row>
    <row r="16" spans="2:5" ht="22.5" customHeight="1">
      <c r="B16" s="59"/>
      <c r="C16" s="58" t="s">
        <v>10</v>
      </c>
      <c r="D16" s="28">
        <v>238059541</v>
      </c>
      <c r="E16" s="64" t="s">
        <v>23</v>
      </c>
    </row>
    <row r="17" spans="2:5" ht="22.5" customHeight="1">
      <c r="B17" s="59"/>
      <c r="C17" s="58" t="s">
        <v>11</v>
      </c>
      <c r="D17" s="28">
        <v>156666178314</v>
      </c>
      <c r="E17" s="64" t="s">
        <v>23</v>
      </c>
    </row>
    <row r="18" spans="2:5" ht="22.5" customHeight="1">
      <c r="B18" s="59"/>
      <c r="C18" s="58" t="s">
        <v>11</v>
      </c>
      <c r="D18" s="28">
        <v>155652188515</v>
      </c>
      <c r="E18" s="55" t="s">
        <v>24</v>
      </c>
    </row>
    <row r="19" spans="2:5" ht="22.5" customHeight="1">
      <c r="B19" s="59"/>
      <c r="C19" s="58" t="s">
        <v>52</v>
      </c>
      <c r="D19" s="29">
        <v>0.9935277045121526</v>
      </c>
      <c r="E19" s="55" t="s">
        <v>25</v>
      </c>
    </row>
    <row r="20" spans="2:5" ht="22.5" customHeight="1">
      <c r="B20" s="59"/>
      <c r="C20" s="58" t="s">
        <v>11</v>
      </c>
      <c r="D20" s="28">
        <v>21080314712</v>
      </c>
      <c r="E20" s="55" t="s">
        <v>26</v>
      </c>
    </row>
    <row r="21" spans="2:5" ht="22.5" customHeight="1" thickBot="1">
      <c r="B21" s="65" t="s">
        <v>88</v>
      </c>
      <c r="C21" s="66" t="s">
        <v>12</v>
      </c>
      <c r="D21" s="30">
        <v>17</v>
      </c>
      <c r="E21" s="67" t="s">
        <v>27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 - دفتر فناوري اطلاعات و ارتباطات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D20" sqref="D20"/>
    </sheetView>
  </sheetViews>
  <sheetFormatPr defaultColWidth="9.140625" defaultRowHeight="12.75"/>
  <cols>
    <col min="1" max="1" width="16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2" t="s">
        <v>28</v>
      </c>
      <c r="B1" s="82"/>
      <c r="C1" s="82"/>
      <c r="D1" s="82"/>
      <c r="E1" s="82"/>
      <c r="F1" s="82"/>
    </row>
    <row r="2" spans="1:6" ht="26.25" thickBot="1">
      <c r="A2" s="83" t="str">
        <f>'p194'!B1</f>
        <v>تا پایان سال 94</v>
      </c>
      <c r="B2" s="83"/>
      <c r="C2" s="83"/>
      <c r="D2" s="83"/>
      <c r="E2" s="83"/>
      <c r="F2" s="83"/>
    </row>
    <row r="3" spans="1:6" ht="23.25" thickTop="1">
      <c r="A3" s="1" t="s">
        <v>35</v>
      </c>
      <c r="B3" s="2" t="s">
        <v>34</v>
      </c>
      <c r="C3" s="2" t="s">
        <v>32</v>
      </c>
      <c r="D3" s="2" t="s">
        <v>32</v>
      </c>
      <c r="E3" s="2" t="s">
        <v>30</v>
      </c>
      <c r="F3" s="3" t="s">
        <v>29</v>
      </c>
    </row>
    <row r="4" spans="1:6" ht="22.5">
      <c r="A4" s="4" t="s">
        <v>36</v>
      </c>
      <c r="B4" s="5" t="s">
        <v>33</v>
      </c>
      <c r="C4" s="5" t="s">
        <v>33</v>
      </c>
      <c r="D4" s="5" t="s">
        <v>0</v>
      </c>
      <c r="E4" s="5" t="s">
        <v>31</v>
      </c>
      <c r="F4" s="6"/>
    </row>
    <row r="5" spans="1:6" ht="31.5">
      <c r="A5" s="34">
        <v>0.9901367264424442</v>
      </c>
      <c r="B5" s="35">
        <v>134340219121</v>
      </c>
      <c r="C5" s="35">
        <v>135678452817</v>
      </c>
      <c r="D5" s="35">
        <v>187126287</v>
      </c>
      <c r="E5" s="35">
        <v>33845</v>
      </c>
      <c r="F5" s="36" t="s">
        <v>37</v>
      </c>
    </row>
    <row r="6" spans="1:6" ht="31.5">
      <c r="A6" s="34">
        <v>1.045565875339758</v>
      </c>
      <c r="B6" s="35">
        <v>5233836000</v>
      </c>
      <c r="C6" s="35">
        <v>5005744854</v>
      </c>
      <c r="D6" s="35">
        <v>8790527</v>
      </c>
      <c r="E6" s="35">
        <v>2604</v>
      </c>
      <c r="F6" s="36" t="s">
        <v>38</v>
      </c>
    </row>
    <row r="7" spans="1:6" ht="31.5">
      <c r="A7" s="34">
        <v>1.0060163225790237</v>
      </c>
      <c r="B7" s="35">
        <v>16078133394</v>
      </c>
      <c r="C7" s="35">
        <v>15981980643</v>
      </c>
      <c r="D7" s="35">
        <v>42142727</v>
      </c>
      <c r="E7" s="35">
        <v>9637</v>
      </c>
      <c r="F7" s="36" t="s">
        <v>47</v>
      </c>
    </row>
    <row r="8" spans="1:6" ht="32.25" thickBot="1">
      <c r="A8" s="37">
        <v>0.9935277045121526</v>
      </c>
      <c r="B8" s="38">
        <v>155652188515</v>
      </c>
      <c r="C8" s="38">
        <v>156666178314</v>
      </c>
      <c r="D8" s="38">
        <v>238059541</v>
      </c>
      <c r="E8" s="38">
        <v>46086</v>
      </c>
      <c r="F8" s="39" t="s">
        <v>48</v>
      </c>
    </row>
    <row r="9" spans="1:6" ht="20.25" thickTop="1">
      <c r="A9" s="40"/>
      <c r="B9" s="40"/>
      <c r="C9" s="40"/>
      <c r="D9" s="40"/>
      <c r="E9" s="40"/>
      <c r="F9" s="40"/>
    </row>
    <row r="10" spans="1:6" ht="36.75" thickBot="1">
      <c r="A10" s="84" t="s">
        <v>39</v>
      </c>
      <c r="B10" s="84"/>
      <c r="C10" s="84"/>
      <c r="D10" s="84"/>
      <c r="E10" s="84"/>
      <c r="F10" s="84"/>
    </row>
    <row r="11" spans="1:6" ht="27.75" thickTop="1">
      <c r="A11" s="41" t="s">
        <v>44</v>
      </c>
      <c r="B11" s="42" t="s">
        <v>43</v>
      </c>
      <c r="C11" s="42" t="s">
        <v>42</v>
      </c>
      <c r="D11" s="42" t="s">
        <v>41</v>
      </c>
      <c r="E11" s="42" t="s">
        <v>40</v>
      </c>
      <c r="F11" s="43" t="s">
        <v>29</v>
      </c>
    </row>
    <row r="12" spans="1:6" ht="19.5">
      <c r="A12" s="44"/>
      <c r="B12" s="45"/>
      <c r="C12" s="45"/>
      <c r="D12" s="45"/>
      <c r="E12" s="45"/>
      <c r="F12" s="46"/>
    </row>
    <row r="13" spans="1:6" ht="31.5">
      <c r="A13" s="47">
        <v>5219</v>
      </c>
      <c r="B13" s="48">
        <v>321</v>
      </c>
      <c r="C13" s="48">
        <v>402</v>
      </c>
      <c r="D13" s="48">
        <v>1023</v>
      </c>
      <c r="E13" s="48">
        <v>26880</v>
      </c>
      <c r="F13" s="36" t="s">
        <v>45</v>
      </c>
    </row>
    <row r="14" spans="1:6" ht="31.5">
      <c r="A14" s="47">
        <v>218</v>
      </c>
      <c r="B14" s="48">
        <v>20</v>
      </c>
      <c r="C14" s="48">
        <v>42</v>
      </c>
      <c r="D14" s="48">
        <v>76</v>
      </c>
      <c r="E14" s="48">
        <v>2248</v>
      </c>
      <c r="F14" s="36" t="s">
        <v>46</v>
      </c>
    </row>
    <row r="15" spans="1:6" ht="31.5">
      <c r="A15" s="47">
        <v>1154</v>
      </c>
      <c r="B15" s="48">
        <v>62</v>
      </c>
      <c r="C15" s="48">
        <v>302</v>
      </c>
      <c r="D15" s="48">
        <v>222</v>
      </c>
      <c r="E15" s="48">
        <v>7897</v>
      </c>
      <c r="F15" s="36" t="s">
        <v>47</v>
      </c>
    </row>
    <row r="16" spans="1:6" ht="32.25" thickBot="1">
      <c r="A16" s="49">
        <v>6591</v>
      </c>
      <c r="B16" s="50">
        <v>403</v>
      </c>
      <c r="C16" s="50">
        <v>746</v>
      </c>
      <c r="D16" s="50">
        <v>1321</v>
      </c>
      <c r="E16" s="50">
        <v>37025</v>
      </c>
      <c r="F16" s="39" t="s">
        <v>49</v>
      </c>
    </row>
    <row r="17" ht="13.5" thickTop="1"/>
    <row r="18" ht="13.5" thickBot="1"/>
    <row r="19" spans="2:5" ht="24" thickBot="1">
      <c r="B19" s="22">
        <f>IF(B8='p194'!D18,1," ")</f>
        <v>1</v>
      </c>
      <c r="C19" s="22">
        <f>IF(C8='p194'!D17,1," ")</f>
        <v>1</v>
      </c>
      <c r="D19" s="22">
        <f>IF(D8='p194'!D16,1," ")</f>
        <v>1</v>
      </c>
      <c r="E19" s="52">
        <f>IF(E8='p194'!D5,1," ")</f>
        <v>1</v>
      </c>
    </row>
    <row r="20" ht="24" thickBot="1">
      <c r="E20" s="52">
        <f>IF(SUM(A16:E16)=E8,1," ")</f>
        <v>1</v>
      </c>
    </row>
    <row r="24" ht="12.75">
      <c r="A24" t="s">
        <v>51</v>
      </c>
    </row>
  </sheetData>
  <sheetProtection/>
  <mergeCells count="3">
    <mergeCell ref="A1:F1"/>
    <mergeCell ref="A2:F2"/>
    <mergeCell ref="A10:F10"/>
  </mergeCells>
  <printOptions/>
  <pageMargins left="0.9448818897637796" right="0.7480314960629921" top="0.8267716535433072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 - دفتر فناوري اطلاعات و ارتباطات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E21"/>
  <sheetViews>
    <sheetView zoomScale="90" zoomScaleNormal="90" zoomScalePageLayoutView="0" workbookViewId="0" topLeftCell="A1">
      <selection activeCell="D15" sqref="D15"/>
    </sheetView>
  </sheetViews>
  <sheetFormatPr defaultColWidth="9.140625" defaultRowHeight="12.75"/>
  <cols>
    <col min="1" max="1" width="2.28125" style="0" customWidth="1"/>
    <col min="2" max="2" width="42.8515625" style="0" customWidth="1"/>
    <col min="3" max="3" width="17.57421875" style="0" customWidth="1"/>
    <col min="4" max="4" width="26.7109375" style="0" customWidth="1"/>
    <col min="5" max="5" width="47.57421875" style="0" customWidth="1"/>
  </cols>
  <sheetData>
    <row r="1" spans="2:5" ht="43.5" customHeight="1" thickBot="1">
      <c r="B1" s="72" t="s">
        <v>92</v>
      </c>
      <c r="C1" s="89" t="s">
        <v>1</v>
      </c>
      <c r="D1" s="89"/>
      <c r="E1" s="89"/>
    </row>
    <row r="2" spans="2:5" ht="30" customHeight="1" thickTop="1">
      <c r="B2" s="19" t="s">
        <v>16</v>
      </c>
      <c r="C2" s="20" t="s">
        <v>15</v>
      </c>
      <c r="D2" s="20" t="s">
        <v>14</v>
      </c>
      <c r="E2" s="21" t="s">
        <v>13</v>
      </c>
    </row>
    <row r="3" spans="2:5" ht="24.75" customHeight="1">
      <c r="B3" s="57" t="s">
        <v>2</v>
      </c>
      <c r="C3" s="58" t="s">
        <v>3</v>
      </c>
      <c r="D3" s="53">
        <v>5646</v>
      </c>
      <c r="E3" s="55" t="s">
        <v>17</v>
      </c>
    </row>
    <row r="4" spans="2:5" ht="24.75" customHeight="1">
      <c r="B4" s="59"/>
      <c r="C4" s="58" t="s">
        <v>4</v>
      </c>
      <c r="D4" s="53">
        <v>20</v>
      </c>
      <c r="E4" s="55" t="s">
        <v>18</v>
      </c>
    </row>
    <row r="5" spans="2:5" ht="24.75" customHeight="1">
      <c r="B5" s="60"/>
      <c r="C5" s="61" t="s">
        <v>5</v>
      </c>
      <c r="D5" s="27">
        <v>46817</v>
      </c>
      <c r="E5" s="62" t="s">
        <v>54</v>
      </c>
    </row>
    <row r="6" spans="2:5" ht="24.75" customHeight="1">
      <c r="B6" s="79" t="s">
        <v>93</v>
      </c>
      <c r="C6" s="85"/>
      <c r="D6" s="85"/>
      <c r="E6" s="86"/>
    </row>
    <row r="7" spans="2:5" ht="22.5" customHeight="1">
      <c r="B7" s="59"/>
      <c r="C7" s="58" t="s">
        <v>6</v>
      </c>
      <c r="D7" s="53">
        <v>956.1260000000001</v>
      </c>
      <c r="E7" s="55" t="s">
        <v>19</v>
      </c>
    </row>
    <row r="8" spans="2:5" ht="22.5" customHeight="1">
      <c r="B8" s="59"/>
      <c r="C8" s="58" t="s">
        <v>6</v>
      </c>
      <c r="D8" s="53">
        <v>482.619</v>
      </c>
      <c r="E8" s="55" t="s">
        <v>20</v>
      </c>
    </row>
    <row r="9" spans="2:5" ht="22.5" customHeight="1">
      <c r="B9" s="54" t="s">
        <v>94</v>
      </c>
      <c r="C9" s="58" t="s">
        <v>7</v>
      </c>
      <c r="D9" s="28">
        <v>1147</v>
      </c>
      <c r="E9" s="55" t="s">
        <v>21</v>
      </c>
    </row>
    <row r="10" spans="2:5" ht="22.5" customHeight="1">
      <c r="B10" s="63"/>
      <c r="C10" s="58" t="s">
        <v>7</v>
      </c>
      <c r="D10" s="28">
        <v>4527</v>
      </c>
      <c r="E10" s="55" t="s">
        <v>63</v>
      </c>
    </row>
    <row r="11" spans="2:5" ht="22.5" customHeight="1">
      <c r="B11" s="59"/>
      <c r="C11" s="58" t="s">
        <v>8</v>
      </c>
      <c r="D11" s="28">
        <v>14206</v>
      </c>
      <c r="E11" s="71" t="s">
        <v>64</v>
      </c>
    </row>
    <row r="12" spans="2:5" ht="22.5" customHeight="1">
      <c r="B12" s="59"/>
      <c r="C12" s="58" t="s">
        <v>53</v>
      </c>
      <c r="D12" s="26">
        <v>48</v>
      </c>
      <c r="E12" s="55" t="s">
        <v>56</v>
      </c>
    </row>
    <row r="13" spans="2:5" ht="22.5" customHeight="1">
      <c r="B13" s="59"/>
      <c r="C13" s="58" t="s">
        <v>53</v>
      </c>
      <c r="D13" s="26">
        <v>38</v>
      </c>
      <c r="E13" s="55" t="s">
        <v>55</v>
      </c>
    </row>
    <row r="14" spans="2:5" ht="22.5" customHeight="1">
      <c r="B14" s="59"/>
      <c r="C14" s="58" t="s">
        <v>9</v>
      </c>
      <c r="D14" s="26">
        <v>23</v>
      </c>
      <c r="E14" s="55" t="s">
        <v>50</v>
      </c>
    </row>
    <row r="15" spans="2:5" ht="22.5" customHeight="1">
      <c r="B15" s="59"/>
      <c r="C15" s="58" t="s">
        <v>5</v>
      </c>
      <c r="D15" s="28">
        <v>1521</v>
      </c>
      <c r="E15" s="55" t="s">
        <v>61</v>
      </c>
    </row>
    <row r="16" spans="2:5" ht="22.5" customHeight="1">
      <c r="B16" s="59"/>
      <c r="C16" s="58" t="s">
        <v>10</v>
      </c>
      <c r="D16" s="28">
        <v>267682956</v>
      </c>
      <c r="E16" s="64" t="s">
        <v>23</v>
      </c>
    </row>
    <row r="17" spans="2:5" ht="22.5" customHeight="1">
      <c r="B17" s="59"/>
      <c r="C17" s="58" t="s">
        <v>11</v>
      </c>
      <c r="D17" s="28">
        <v>187755178461</v>
      </c>
      <c r="E17" s="64" t="s">
        <v>23</v>
      </c>
    </row>
    <row r="18" spans="2:5" ht="22.5" customHeight="1">
      <c r="B18" s="59"/>
      <c r="C18" s="58" t="s">
        <v>11</v>
      </c>
      <c r="D18" s="28">
        <v>162375415446</v>
      </c>
      <c r="E18" s="55" t="s">
        <v>24</v>
      </c>
    </row>
    <row r="19" spans="2:5" ht="22.5" customHeight="1">
      <c r="B19" s="59"/>
      <c r="C19" s="58" t="s">
        <v>52</v>
      </c>
      <c r="D19" s="29">
        <v>0.8648252302651039</v>
      </c>
      <c r="E19" s="55" t="s">
        <v>25</v>
      </c>
    </row>
    <row r="20" spans="2:5" ht="22.5" customHeight="1">
      <c r="B20" s="59"/>
      <c r="C20" s="58" t="s">
        <v>11</v>
      </c>
      <c r="D20" s="28">
        <v>46460077727</v>
      </c>
      <c r="E20" s="55" t="s">
        <v>26</v>
      </c>
    </row>
    <row r="21" spans="2:5" ht="22.5" customHeight="1" thickBot="1">
      <c r="B21" s="70" t="s">
        <v>95</v>
      </c>
      <c r="C21" s="66" t="s">
        <v>12</v>
      </c>
      <c r="D21" s="30">
        <v>18</v>
      </c>
      <c r="E21" s="67" t="s">
        <v>27</v>
      </c>
    </row>
    <row r="22" ht="19.5" customHeight="1" thickTop="1"/>
  </sheetData>
  <sheetProtection/>
  <mergeCells count="2">
    <mergeCell ref="B6:E6"/>
    <mergeCell ref="C1:E1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و مهندسي -واحد آمار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E13" sqref="A13:E16"/>
    </sheetView>
  </sheetViews>
  <sheetFormatPr defaultColWidth="9.140625" defaultRowHeight="12.75"/>
  <cols>
    <col min="1" max="1" width="16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2" t="s">
        <v>28</v>
      </c>
      <c r="B1" s="82"/>
      <c r="C1" s="82"/>
      <c r="D1" s="82"/>
      <c r="E1" s="82"/>
      <c r="F1" s="82"/>
    </row>
    <row r="2" spans="1:6" ht="26.25" thickBot="1">
      <c r="A2" s="83" t="str">
        <f>'p195'!B1</f>
        <v>تا پایان سال  95</v>
      </c>
      <c r="B2" s="83"/>
      <c r="C2" s="83"/>
      <c r="D2" s="83"/>
      <c r="E2" s="83"/>
      <c r="F2" s="83"/>
    </row>
    <row r="3" spans="1:6" ht="23.25" thickTop="1">
      <c r="A3" s="1" t="s">
        <v>35</v>
      </c>
      <c r="B3" s="2" t="s">
        <v>34</v>
      </c>
      <c r="C3" s="2" t="s">
        <v>32</v>
      </c>
      <c r="D3" s="2" t="s">
        <v>32</v>
      </c>
      <c r="E3" s="2" t="s">
        <v>30</v>
      </c>
      <c r="F3" s="3" t="s">
        <v>29</v>
      </c>
    </row>
    <row r="4" spans="1:6" ht="22.5">
      <c r="A4" s="4" t="s">
        <v>36</v>
      </c>
      <c r="B4" s="5" t="s">
        <v>33</v>
      </c>
      <c r="C4" s="5" t="s">
        <v>33</v>
      </c>
      <c r="D4" s="5" t="s">
        <v>0</v>
      </c>
      <c r="E4" s="5" t="s">
        <v>31</v>
      </c>
      <c r="F4" s="6"/>
    </row>
    <row r="5" spans="1:6" ht="31.5">
      <c r="A5" s="34">
        <v>0.8554573898118248</v>
      </c>
      <c r="B5" s="35">
        <v>140413617446</v>
      </c>
      <c r="C5" s="35">
        <v>164138645733</v>
      </c>
      <c r="D5" s="35">
        <v>212783555</v>
      </c>
      <c r="E5" s="35">
        <v>34433</v>
      </c>
      <c r="F5" s="36" t="s">
        <v>37</v>
      </c>
    </row>
    <row r="6" spans="1:6" ht="31.5">
      <c r="A6" s="34">
        <v>0.9198081906088987</v>
      </c>
      <c r="B6" s="35">
        <v>4743467000</v>
      </c>
      <c r="C6" s="35">
        <v>5157017570</v>
      </c>
      <c r="D6" s="35">
        <v>8014151</v>
      </c>
      <c r="E6" s="35">
        <v>2622</v>
      </c>
      <c r="F6" s="36" t="s">
        <v>38</v>
      </c>
    </row>
    <row r="7" spans="1:6" ht="31.5">
      <c r="A7" s="34">
        <v>0.9327618224326929</v>
      </c>
      <c r="B7" s="35">
        <v>17218331000</v>
      </c>
      <c r="C7" s="35">
        <v>18459515158</v>
      </c>
      <c r="D7" s="35">
        <v>46885250</v>
      </c>
      <c r="E7" s="35">
        <v>9762</v>
      </c>
      <c r="F7" s="36" t="s">
        <v>47</v>
      </c>
    </row>
    <row r="8" spans="1:6" ht="32.25" thickBot="1">
      <c r="A8" s="37">
        <v>0.8648252302651039</v>
      </c>
      <c r="B8" s="38">
        <v>162375415446</v>
      </c>
      <c r="C8" s="38">
        <v>187755178461</v>
      </c>
      <c r="D8" s="38">
        <v>267682956</v>
      </c>
      <c r="E8" s="38">
        <v>46817</v>
      </c>
      <c r="F8" s="39" t="s">
        <v>48</v>
      </c>
    </row>
    <row r="9" spans="1:6" ht="20.25" thickTop="1">
      <c r="A9" s="40"/>
      <c r="B9" s="40"/>
      <c r="C9" s="40"/>
      <c r="D9" s="40"/>
      <c r="E9" s="40"/>
      <c r="F9" s="40"/>
    </row>
    <row r="10" spans="1:6" ht="36.75" thickBot="1">
      <c r="A10" s="84" t="s">
        <v>39</v>
      </c>
      <c r="B10" s="84"/>
      <c r="C10" s="84"/>
      <c r="D10" s="84"/>
      <c r="E10" s="84"/>
      <c r="F10" s="84"/>
    </row>
    <row r="11" spans="1:6" ht="27.75" thickTop="1">
      <c r="A11" s="41" t="s">
        <v>44</v>
      </c>
      <c r="B11" s="42" t="s">
        <v>43</v>
      </c>
      <c r="C11" s="42" t="s">
        <v>42</v>
      </c>
      <c r="D11" s="42" t="s">
        <v>41</v>
      </c>
      <c r="E11" s="42" t="s">
        <v>40</v>
      </c>
      <c r="F11" s="43" t="s">
        <v>29</v>
      </c>
    </row>
    <row r="12" spans="1:6" ht="19.5">
      <c r="A12" s="44"/>
      <c r="B12" s="45"/>
      <c r="C12" s="45"/>
      <c r="D12" s="45"/>
      <c r="E12" s="45"/>
      <c r="F12" s="46"/>
    </row>
    <row r="13" spans="1:6" ht="31.5">
      <c r="A13" s="47">
        <v>5271</v>
      </c>
      <c r="B13" s="48">
        <v>331</v>
      </c>
      <c r="C13" s="48">
        <v>415</v>
      </c>
      <c r="D13" s="48">
        <v>1060</v>
      </c>
      <c r="E13" s="48">
        <v>27356</v>
      </c>
      <c r="F13" s="36" t="s">
        <v>45</v>
      </c>
    </row>
    <row r="14" spans="1:6" ht="31.5">
      <c r="A14" s="47">
        <v>229</v>
      </c>
      <c r="B14" s="48">
        <v>15</v>
      </c>
      <c r="C14" s="48">
        <v>46</v>
      </c>
      <c r="D14" s="48">
        <v>77</v>
      </c>
      <c r="E14" s="48">
        <v>2255</v>
      </c>
      <c r="F14" s="36" t="s">
        <v>46</v>
      </c>
    </row>
    <row r="15" spans="1:6" ht="31.5">
      <c r="A15" s="47">
        <v>1182</v>
      </c>
      <c r="B15" s="48">
        <v>64</v>
      </c>
      <c r="C15" s="48">
        <v>308</v>
      </c>
      <c r="D15" s="48">
        <v>236</v>
      </c>
      <c r="E15" s="48">
        <v>7972</v>
      </c>
      <c r="F15" s="36" t="s">
        <v>47</v>
      </c>
    </row>
    <row r="16" spans="1:6" ht="32.25" thickBot="1">
      <c r="A16" s="49">
        <v>6682</v>
      </c>
      <c r="B16" s="50">
        <v>410</v>
      </c>
      <c r="C16" s="50">
        <v>769</v>
      </c>
      <c r="D16" s="50">
        <v>1373</v>
      </c>
      <c r="E16" s="50">
        <v>37583</v>
      </c>
      <c r="F16" s="39" t="s">
        <v>49</v>
      </c>
    </row>
    <row r="17" ht="13.5" thickTop="1"/>
    <row r="18" ht="13.5" thickBot="1"/>
    <row r="19" spans="2:5" ht="24" thickBot="1">
      <c r="B19" s="22">
        <f>IF(B8='p195'!D18,1," ")</f>
        <v>1</v>
      </c>
      <c r="C19" s="22">
        <f>IF(C8='p195'!D17,1," ")</f>
        <v>1</v>
      </c>
      <c r="D19" s="22">
        <f>IF(D8='p195'!D16,1," ")</f>
        <v>1</v>
      </c>
      <c r="E19" s="52">
        <f>IF(SUM(A15:E15)=E7,1," ")</f>
        <v>1</v>
      </c>
    </row>
    <row r="20" ht="24" thickBot="1">
      <c r="E20" s="52">
        <f>IF(SUM(A16:E16)=E8,1," ")</f>
        <v>1</v>
      </c>
    </row>
    <row r="24" ht="12.75">
      <c r="A24" t="s">
        <v>51</v>
      </c>
    </row>
  </sheetData>
  <sheetProtection/>
  <mergeCells count="3">
    <mergeCell ref="A1:F1"/>
    <mergeCell ref="A2:F2"/>
    <mergeCell ref="A10:F10"/>
  </mergeCells>
  <printOptions/>
  <pageMargins left="0.9448818897637796" right="0.7480314960629921" top="0.8267716535433072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 -واحد آمار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8.57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43.5" customHeight="1" thickBot="1">
      <c r="B1" s="31" t="s">
        <v>59</v>
      </c>
      <c r="C1" s="32"/>
      <c r="D1" s="32" t="s">
        <v>1</v>
      </c>
      <c r="E1" s="33"/>
    </row>
    <row r="2" spans="2:5" ht="30" customHeight="1" thickTop="1">
      <c r="B2" s="19" t="s">
        <v>16</v>
      </c>
      <c r="C2" s="20" t="s">
        <v>15</v>
      </c>
      <c r="D2" s="20" t="s">
        <v>14</v>
      </c>
      <c r="E2" s="21" t="s">
        <v>13</v>
      </c>
    </row>
    <row r="3" spans="2:5" ht="24.75" customHeight="1">
      <c r="B3" s="7" t="s">
        <v>2</v>
      </c>
      <c r="C3" s="8" t="s">
        <v>3</v>
      </c>
      <c r="D3" s="26">
        <v>5570.8</v>
      </c>
      <c r="E3" s="9" t="s">
        <v>17</v>
      </c>
    </row>
    <row r="4" spans="2:5" ht="24.75" customHeight="1">
      <c r="B4" s="10"/>
      <c r="C4" s="8" t="s">
        <v>4</v>
      </c>
      <c r="D4" s="26">
        <v>14</v>
      </c>
      <c r="E4" s="9" t="s">
        <v>18</v>
      </c>
    </row>
    <row r="5" spans="2:5" ht="24.75" customHeight="1">
      <c r="B5" s="16"/>
      <c r="C5" s="17" t="s">
        <v>5</v>
      </c>
      <c r="D5" s="27">
        <v>32966</v>
      </c>
      <c r="E5" s="18" t="s">
        <v>54</v>
      </c>
    </row>
    <row r="6" spans="2:5" ht="24.75" customHeight="1">
      <c r="B6" s="79" t="s">
        <v>60</v>
      </c>
      <c r="C6" s="80"/>
      <c r="D6" s="80"/>
      <c r="E6" s="81"/>
    </row>
    <row r="7" spans="2:5" ht="22.5" customHeight="1">
      <c r="B7" s="10"/>
      <c r="C7" s="8" t="s">
        <v>6</v>
      </c>
      <c r="D7" s="51">
        <f>613.938+12.483</f>
        <v>626.4209999999999</v>
      </c>
      <c r="E7" s="9" t="s">
        <v>19</v>
      </c>
    </row>
    <row r="8" spans="2:5" ht="22.5" customHeight="1">
      <c r="B8" s="10"/>
      <c r="C8" s="8" t="s">
        <v>6</v>
      </c>
      <c r="D8" s="51">
        <f>425.289+11.027</f>
        <v>436.316</v>
      </c>
      <c r="E8" s="9" t="s">
        <v>20</v>
      </c>
    </row>
    <row r="9" spans="2:5" ht="22.5" customHeight="1">
      <c r="B9" s="7" t="s">
        <v>57</v>
      </c>
      <c r="C9" s="8" t="s">
        <v>7</v>
      </c>
      <c r="D9" s="26">
        <f>672+9</f>
        <v>681</v>
      </c>
      <c r="E9" s="9" t="s">
        <v>21</v>
      </c>
    </row>
    <row r="10" spans="2:5" ht="22.5" customHeight="1">
      <c r="B10" s="12"/>
      <c r="C10" s="8" t="s">
        <v>7</v>
      </c>
      <c r="D10" s="28">
        <f>2031+5940</f>
        <v>7971</v>
      </c>
      <c r="E10" s="9" t="s">
        <v>22</v>
      </c>
    </row>
    <row r="11" spans="2:5" ht="22.5" customHeight="1">
      <c r="B11" s="10"/>
      <c r="C11" s="8" t="s">
        <v>8</v>
      </c>
      <c r="D11" s="28">
        <v>1720</v>
      </c>
      <c r="E11" s="9" t="s">
        <v>58</v>
      </c>
    </row>
    <row r="12" spans="2:5" ht="22.5" customHeight="1">
      <c r="B12" s="10"/>
      <c r="C12" s="8" t="s">
        <v>53</v>
      </c>
      <c r="D12" s="26">
        <v>42.2</v>
      </c>
      <c r="E12" s="9" t="s">
        <v>56</v>
      </c>
    </row>
    <row r="13" spans="2:5" ht="22.5" customHeight="1">
      <c r="B13" s="10"/>
      <c r="C13" s="8" t="s">
        <v>53</v>
      </c>
      <c r="D13" s="26">
        <v>42.1</v>
      </c>
      <c r="E13" s="9" t="s">
        <v>55</v>
      </c>
    </row>
    <row r="14" spans="2:5" ht="22.5" customHeight="1">
      <c r="B14" s="10"/>
      <c r="C14" s="8" t="s">
        <v>9</v>
      </c>
      <c r="D14" s="26">
        <v>29</v>
      </c>
      <c r="E14" s="9" t="s">
        <v>50</v>
      </c>
    </row>
    <row r="15" spans="2:5" ht="22.5" customHeight="1">
      <c r="B15" s="10"/>
      <c r="C15" s="8" t="s">
        <v>5</v>
      </c>
      <c r="D15" s="26">
        <v>1720</v>
      </c>
      <c r="E15" s="9" t="s">
        <v>61</v>
      </c>
    </row>
    <row r="16" spans="2:5" ht="22.5" customHeight="1">
      <c r="B16" s="10"/>
      <c r="C16" s="8" t="s">
        <v>10</v>
      </c>
      <c r="D16" s="28">
        <v>173046488</v>
      </c>
      <c r="E16" s="11" t="s">
        <v>23</v>
      </c>
    </row>
    <row r="17" spans="2:5" ht="22.5" customHeight="1">
      <c r="B17" s="10"/>
      <c r="C17" s="8" t="s">
        <v>11</v>
      </c>
      <c r="D17" s="28">
        <v>22654760012</v>
      </c>
      <c r="E17" s="11" t="s">
        <v>23</v>
      </c>
    </row>
    <row r="18" spans="2:5" ht="22.5" customHeight="1">
      <c r="B18" s="10"/>
      <c r="C18" s="8" t="s">
        <v>11</v>
      </c>
      <c r="D18" s="28">
        <v>21729520187</v>
      </c>
      <c r="E18" s="9" t="s">
        <v>24</v>
      </c>
    </row>
    <row r="19" spans="2:5" ht="22.5" customHeight="1">
      <c r="B19" s="10"/>
      <c r="C19" s="8" t="s">
        <v>52</v>
      </c>
      <c r="D19" s="29">
        <f>D18/D17</f>
        <v>0.9591591425153077</v>
      </c>
      <c r="E19" s="9" t="s">
        <v>25</v>
      </c>
    </row>
    <row r="20" spans="2:5" ht="22.5" customHeight="1">
      <c r="B20" s="10"/>
      <c r="C20" s="8" t="s">
        <v>11</v>
      </c>
      <c r="D20" s="28">
        <v>2251754319</v>
      </c>
      <c r="E20" s="9" t="s">
        <v>26</v>
      </c>
    </row>
    <row r="21" spans="2:5" ht="22.5" customHeight="1" thickBot="1">
      <c r="B21" s="13" t="s">
        <v>62</v>
      </c>
      <c r="C21" s="14" t="s">
        <v>12</v>
      </c>
      <c r="D21" s="30">
        <v>24</v>
      </c>
      <c r="E21" s="15" t="s">
        <v>27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&amp;A&amp;C&amp;"DecoType Thuluth,Regular"&amp;11معاونت طرح و برنامه  - واحد آمار و انفورماتيك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E21"/>
  <sheetViews>
    <sheetView zoomScale="90" zoomScaleNormal="90" zoomScalePageLayoutView="0" workbookViewId="0" topLeftCell="A1">
      <selection activeCell="D8" sqref="D8"/>
    </sheetView>
  </sheetViews>
  <sheetFormatPr defaultColWidth="9.140625" defaultRowHeight="12.75"/>
  <cols>
    <col min="1" max="1" width="2.28125" style="0" customWidth="1"/>
    <col min="2" max="2" width="42.8515625" style="0" customWidth="1"/>
    <col min="3" max="3" width="17.57421875" style="0" customWidth="1"/>
    <col min="4" max="4" width="26.7109375" style="0" customWidth="1"/>
    <col min="5" max="5" width="47.57421875" style="0" customWidth="1"/>
  </cols>
  <sheetData>
    <row r="1" spans="2:5" ht="43.5" customHeight="1" thickBot="1">
      <c r="B1" s="72" t="s">
        <v>97</v>
      </c>
      <c r="C1" s="89" t="s">
        <v>1</v>
      </c>
      <c r="D1" s="89"/>
      <c r="E1" s="89"/>
    </row>
    <row r="2" spans="2:5" ht="30" customHeight="1" thickTop="1">
      <c r="B2" s="19" t="s">
        <v>16</v>
      </c>
      <c r="C2" s="20" t="s">
        <v>15</v>
      </c>
      <c r="D2" s="20" t="s">
        <v>14</v>
      </c>
      <c r="E2" s="21" t="s">
        <v>13</v>
      </c>
    </row>
    <row r="3" spans="2:5" ht="24.75" customHeight="1">
      <c r="B3" s="57" t="s">
        <v>2</v>
      </c>
      <c r="C3" s="58" t="s">
        <v>3</v>
      </c>
      <c r="D3" s="53">
        <v>5646</v>
      </c>
      <c r="E3" s="55" t="s">
        <v>17</v>
      </c>
    </row>
    <row r="4" spans="2:5" ht="24.75" customHeight="1">
      <c r="B4" s="59"/>
      <c r="C4" s="58" t="s">
        <v>4</v>
      </c>
      <c r="D4" s="53">
        <v>20</v>
      </c>
      <c r="E4" s="55" t="s">
        <v>18</v>
      </c>
    </row>
    <row r="5" spans="2:5" ht="24.75" customHeight="1">
      <c r="B5" s="60"/>
      <c r="C5" s="61" t="s">
        <v>5</v>
      </c>
      <c r="D5" s="27">
        <v>47643</v>
      </c>
      <c r="E5" s="62" t="s">
        <v>54</v>
      </c>
    </row>
    <row r="6" spans="2:5" ht="24.75" customHeight="1">
      <c r="B6" s="79" t="s">
        <v>98</v>
      </c>
      <c r="C6" s="80"/>
      <c r="D6" s="80"/>
      <c r="E6" s="81"/>
    </row>
    <row r="7" spans="2:5" ht="22.5" customHeight="1">
      <c r="B7" s="59"/>
      <c r="C7" s="58" t="s">
        <v>6</v>
      </c>
      <c r="D7" s="53">
        <v>964.6000000000001</v>
      </c>
      <c r="E7" s="55" t="s">
        <v>19</v>
      </c>
    </row>
    <row r="8" spans="2:5" ht="22.5" customHeight="1">
      <c r="B8" s="59"/>
      <c r="C8" s="58" t="s">
        <v>6</v>
      </c>
      <c r="D8" s="53">
        <v>486.73</v>
      </c>
      <c r="E8" s="55" t="s">
        <v>20</v>
      </c>
    </row>
    <row r="9" spans="2:5" ht="22.5" customHeight="1">
      <c r="B9" s="7" t="s">
        <v>99</v>
      </c>
      <c r="C9" s="58" t="s">
        <v>7</v>
      </c>
      <c r="D9" s="28">
        <v>1187</v>
      </c>
      <c r="E9" s="55" t="s">
        <v>21</v>
      </c>
    </row>
    <row r="10" spans="2:5" ht="22.5" customHeight="1">
      <c r="B10" s="63"/>
      <c r="C10" s="58" t="s">
        <v>7</v>
      </c>
      <c r="D10" s="28">
        <v>4527</v>
      </c>
      <c r="E10" s="55" t="s">
        <v>63</v>
      </c>
    </row>
    <row r="11" spans="2:5" ht="22.5" customHeight="1">
      <c r="B11" s="59"/>
      <c r="C11" s="58" t="s">
        <v>8</v>
      </c>
      <c r="D11" s="28">
        <v>14695</v>
      </c>
      <c r="E11" s="71" t="s">
        <v>64</v>
      </c>
    </row>
    <row r="12" spans="2:5" ht="22.5" customHeight="1">
      <c r="B12" s="59"/>
      <c r="C12" s="58" t="s">
        <v>53</v>
      </c>
      <c r="D12" s="26">
        <v>49</v>
      </c>
      <c r="E12" s="55" t="s">
        <v>56</v>
      </c>
    </row>
    <row r="13" spans="2:5" ht="22.5" customHeight="1">
      <c r="B13" s="59"/>
      <c r="C13" s="58" t="s">
        <v>53</v>
      </c>
      <c r="D13" s="26">
        <v>40</v>
      </c>
      <c r="E13" s="55" t="s">
        <v>55</v>
      </c>
    </row>
    <row r="14" spans="2:5" ht="22.5" customHeight="1">
      <c r="B14" s="59"/>
      <c r="C14" s="58" t="s">
        <v>9</v>
      </c>
      <c r="D14" s="26">
        <v>24</v>
      </c>
      <c r="E14" s="55" t="s">
        <v>50</v>
      </c>
    </row>
    <row r="15" spans="2:5" ht="22.5" customHeight="1">
      <c r="B15" s="59"/>
      <c r="C15" s="58" t="s">
        <v>5</v>
      </c>
      <c r="D15" s="28">
        <v>1367</v>
      </c>
      <c r="E15" s="55" t="s">
        <v>61</v>
      </c>
    </row>
    <row r="16" spans="2:5" ht="22.5" customHeight="1">
      <c r="B16" s="59"/>
      <c r="C16" s="58" t="s">
        <v>10</v>
      </c>
      <c r="D16" s="28">
        <v>285366334</v>
      </c>
      <c r="E16" s="64" t="s">
        <v>23</v>
      </c>
    </row>
    <row r="17" spans="2:5" ht="22.5" customHeight="1">
      <c r="B17" s="59"/>
      <c r="C17" s="58" t="s">
        <v>11</v>
      </c>
      <c r="D17" s="28">
        <v>217767815291</v>
      </c>
      <c r="E17" s="64" t="s">
        <v>23</v>
      </c>
    </row>
    <row r="18" spans="2:5" ht="22.5" customHeight="1">
      <c r="B18" s="59"/>
      <c r="C18" s="58" t="s">
        <v>11</v>
      </c>
      <c r="D18" s="28">
        <v>218438565563</v>
      </c>
      <c r="E18" s="55" t="s">
        <v>24</v>
      </c>
    </row>
    <row r="19" spans="2:5" ht="22.5" customHeight="1">
      <c r="B19" s="59"/>
      <c r="C19" s="58" t="s">
        <v>52</v>
      </c>
      <c r="D19" s="29">
        <v>1.0030801166421388</v>
      </c>
      <c r="E19" s="55" t="s">
        <v>25</v>
      </c>
    </row>
    <row r="20" spans="2:5" ht="22.5" customHeight="1">
      <c r="B20" s="59"/>
      <c r="C20" s="58" t="s">
        <v>11</v>
      </c>
      <c r="D20" s="28">
        <v>45789327455</v>
      </c>
      <c r="E20" s="55" t="s">
        <v>26</v>
      </c>
    </row>
    <row r="21" spans="2:5" ht="22.5" customHeight="1" thickBot="1">
      <c r="B21" s="77" t="s">
        <v>100</v>
      </c>
      <c r="C21" s="14" t="s">
        <v>12</v>
      </c>
      <c r="D21" s="30">
        <v>17</v>
      </c>
      <c r="E21" s="67" t="s">
        <v>27</v>
      </c>
    </row>
    <row r="22" ht="19.5" customHeight="1" thickTop="1"/>
  </sheetData>
  <sheetProtection/>
  <mergeCells count="2">
    <mergeCell ref="C1:E1"/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و مهندسي -واحد آمار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7">
      <selection activeCell="D23" sqref="D23"/>
    </sheetView>
  </sheetViews>
  <sheetFormatPr defaultColWidth="9.140625" defaultRowHeight="12.75"/>
  <cols>
    <col min="1" max="1" width="16.421875" style="0" customWidth="1"/>
    <col min="2" max="2" width="21.00390625" style="0" customWidth="1"/>
    <col min="3" max="3" width="20.421875" style="0" customWidth="1"/>
    <col min="4" max="4" width="20.140625" style="0" customWidth="1"/>
    <col min="5" max="5" width="18.421875" style="0" customWidth="1"/>
    <col min="6" max="6" width="20.140625" style="0" customWidth="1"/>
    <col min="7" max="7" width="13.421875" style="0" customWidth="1"/>
  </cols>
  <sheetData>
    <row r="1" spans="1:6" ht="23.25">
      <c r="A1" s="82" t="s">
        <v>28</v>
      </c>
      <c r="B1" s="82"/>
      <c r="C1" s="82"/>
      <c r="D1" s="82"/>
      <c r="E1" s="82"/>
      <c r="F1" s="82"/>
    </row>
    <row r="2" spans="1:6" ht="26.25" thickBot="1">
      <c r="A2" s="83" t="str">
        <f>+'p196'!B1</f>
        <v>تا پایان سال  96</v>
      </c>
      <c r="B2" s="83"/>
      <c r="C2" s="83"/>
      <c r="D2" s="83"/>
      <c r="E2" s="83"/>
      <c r="F2" s="83"/>
    </row>
    <row r="3" spans="1:6" ht="23.25" thickTop="1">
      <c r="A3" s="1" t="s">
        <v>35</v>
      </c>
      <c r="B3" s="2" t="s">
        <v>34</v>
      </c>
      <c r="C3" s="2" t="s">
        <v>32</v>
      </c>
      <c r="D3" s="2" t="s">
        <v>32</v>
      </c>
      <c r="E3" s="2" t="s">
        <v>30</v>
      </c>
      <c r="F3" s="3" t="s">
        <v>29</v>
      </c>
    </row>
    <row r="4" spans="1:6" ht="22.5">
      <c r="A4" s="4" t="s">
        <v>36</v>
      </c>
      <c r="B4" s="5" t="s">
        <v>33</v>
      </c>
      <c r="C4" s="5" t="s">
        <v>33</v>
      </c>
      <c r="D4" s="5" t="s">
        <v>0</v>
      </c>
      <c r="E4" s="5" t="s">
        <v>31</v>
      </c>
      <c r="F4" s="6"/>
    </row>
    <row r="5" spans="1:6" ht="31.5">
      <c r="A5" s="34">
        <v>0.994964300402951</v>
      </c>
      <c r="B5" s="35">
        <v>191369103948</v>
      </c>
      <c r="C5" s="35">
        <v>192337658618</v>
      </c>
      <c r="D5" s="35">
        <v>229729647</v>
      </c>
      <c r="E5" s="35">
        <v>35104</v>
      </c>
      <c r="F5" s="36" t="s">
        <v>37</v>
      </c>
    </row>
    <row r="6" spans="1:6" ht="31.5">
      <c r="A6" s="34">
        <v>1.4039663331173844</v>
      </c>
      <c r="B6" s="35">
        <v>5265202450</v>
      </c>
      <c r="C6" s="35">
        <v>3750234123</v>
      </c>
      <c r="D6" s="35">
        <v>6893947</v>
      </c>
      <c r="E6" s="35">
        <v>2654</v>
      </c>
      <c r="F6" s="36" t="s">
        <v>38</v>
      </c>
    </row>
    <row r="7" spans="1:6" ht="31.5">
      <c r="A7" s="34">
        <v>1.0057351042058957</v>
      </c>
      <c r="B7" s="35">
        <v>21804259165</v>
      </c>
      <c r="C7" s="35">
        <v>21679922550</v>
      </c>
      <c r="D7" s="35">
        <v>48742740</v>
      </c>
      <c r="E7" s="35">
        <v>9885</v>
      </c>
      <c r="F7" s="36" t="s">
        <v>47</v>
      </c>
    </row>
    <row r="8" spans="1:6" ht="32.25" thickBot="1">
      <c r="A8" s="37">
        <v>1.0030801166421388</v>
      </c>
      <c r="B8" s="38">
        <v>218438565563</v>
      </c>
      <c r="C8" s="38">
        <v>217767815291</v>
      </c>
      <c r="D8" s="38">
        <v>285366334</v>
      </c>
      <c r="E8" s="38">
        <v>47643</v>
      </c>
      <c r="F8" s="39" t="s">
        <v>48</v>
      </c>
    </row>
    <row r="9" spans="1:6" ht="20.25" thickTop="1">
      <c r="A9" s="40"/>
      <c r="B9" s="40"/>
      <c r="C9" s="40"/>
      <c r="D9" s="40"/>
      <c r="E9" s="40"/>
      <c r="F9" s="40"/>
    </row>
    <row r="10" spans="1:6" ht="36.75" thickBot="1">
      <c r="A10" s="84" t="s">
        <v>39</v>
      </c>
      <c r="B10" s="84"/>
      <c r="C10" s="84"/>
      <c r="D10" s="84"/>
      <c r="E10" s="84"/>
      <c r="F10" s="84"/>
    </row>
    <row r="11" spans="1:7" ht="27.75" thickTop="1">
      <c r="A11" s="41" t="s">
        <v>96</v>
      </c>
      <c r="B11" s="73" t="s">
        <v>44</v>
      </c>
      <c r="C11" s="42" t="s">
        <v>43</v>
      </c>
      <c r="D11" s="42" t="s">
        <v>42</v>
      </c>
      <c r="E11" s="42" t="s">
        <v>41</v>
      </c>
      <c r="F11" s="42" t="s">
        <v>40</v>
      </c>
      <c r="G11" s="43" t="s">
        <v>29</v>
      </c>
    </row>
    <row r="12" spans="1:7" ht="19.5">
      <c r="A12" s="44"/>
      <c r="B12" s="74"/>
      <c r="C12" s="45"/>
      <c r="D12" s="45"/>
      <c r="E12" s="45"/>
      <c r="F12" s="45"/>
      <c r="G12" s="46"/>
    </row>
    <row r="13" spans="1:7" ht="31.5">
      <c r="A13" s="47">
        <v>246</v>
      </c>
      <c r="B13" s="75">
        <v>5380</v>
      </c>
      <c r="C13" s="48">
        <v>340</v>
      </c>
      <c r="D13" s="48">
        <v>440</v>
      </c>
      <c r="E13" s="48">
        <v>863</v>
      </c>
      <c r="F13" s="48">
        <v>27835</v>
      </c>
      <c r="G13" s="36" t="s">
        <v>45</v>
      </c>
    </row>
    <row r="14" spans="1:7" ht="31.5">
      <c r="A14" s="47">
        <v>20</v>
      </c>
      <c r="B14" s="75">
        <v>224</v>
      </c>
      <c r="C14" s="48">
        <v>15</v>
      </c>
      <c r="D14" s="48">
        <v>48</v>
      </c>
      <c r="E14" s="48">
        <v>65</v>
      </c>
      <c r="F14" s="48">
        <v>2282</v>
      </c>
      <c r="G14" s="36" t="s">
        <v>46</v>
      </c>
    </row>
    <row r="15" spans="1:7" ht="31.5">
      <c r="A15" s="47">
        <v>77</v>
      </c>
      <c r="B15" s="75">
        <v>1211</v>
      </c>
      <c r="C15" s="48">
        <v>60</v>
      </c>
      <c r="D15" s="48">
        <v>321</v>
      </c>
      <c r="E15" s="48">
        <v>164</v>
      </c>
      <c r="F15" s="48">
        <v>8052</v>
      </c>
      <c r="G15" s="36" t="s">
        <v>47</v>
      </c>
    </row>
    <row r="16" spans="1:7" ht="32.25" thickBot="1">
      <c r="A16" s="49">
        <v>343</v>
      </c>
      <c r="B16" s="76">
        <v>6815</v>
      </c>
      <c r="C16" s="50">
        <v>415</v>
      </c>
      <c r="D16" s="50">
        <v>809</v>
      </c>
      <c r="E16" s="50">
        <v>1092</v>
      </c>
      <c r="F16" s="50">
        <v>38169</v>
      </c>
      <c r="G16" s="39" t="s">
        <v>49</v>
      </c>
    </row>
    <row r="17" ht="13.5" thickTop="1"/>
    <row r="18" ht="13.5" thickBot="1"/>
    <row r="19" spans="2:5" ht="24" thickBot="1">
      <c r="B19" s="22">
        <f>IF(B8='p196'!D18,1," ")</f>
        <v>1</v>
      </c>
      <c r="C19" s="22">
        <f>IF(C8='p196'!D17,1," ")</f>
        <v>1</v>
      </c>
      <c r="D19" s="22">
        <f>IF(D8='p196'!D16,1," ")</f>
        <v>1</v>
      </c>
      <c r="E19" s="52">
        <f>IF(E8='p196'!D5,1," ")</f>
        <v>1</v>
      </c>
    </row>
    <row r="20" ht="24" thickBot="1">
      <c r="E20" s="52">
        <f>IF(SUM(A16:F16)=E8,1," ")</f>
        <v>1</v>
      </c>
    </row>
    <row r="24" ht="12.75">
      <c r="A24" t="s">
        <v>51</v>
      </c>
    </row>
  </sheetData>
  <sheetProtection/>
  <mergeCells count="3">
    <mergeCell ref="A1:F1"/>
    <mergeCell ref="A2:F2"/>
    <mergeCell ref="A10:F10"/>
  </mergeCells>
  <printOptions/>
  <pageMargins left="0.9448818897637796" right="0.7480314960629921" top="0.8267716535433072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 -واحد آمار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E2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42.8515625" style="0" customWidth="1"/>
    <col min="3" max="3" width="17.57421875" style="0" customWidth="1"/>
    <col min="4" max="4" width="26.7109375" style="0" customWidth="1"/>
    <col min="5" max="5" width="47.57421875" style="0" customWidth="1"/>
  </cols>
  <sheetData>
    <row r="1" spans="2:5" ht="43.5" customHeight="1" thickBot="1">
      <c r="B1" s="72" t="s">
        <v>101</v>
      </c>
      <c r="C1" s="89" t="s">
        <v>1</v>
      </c>
      <c r="D1" s="89"/>
      <c r="E1" s="89"/>
    </row>
    <row r="2" spans="2:5" ht="30" customHeight="1" thickTop="1">
      <c r="B2" s="19" t="s">
        <v>16</v>
      </c>
      <c r="C2" s="20" t="s">
        <v>15</v>
      </c>
      <c r="D2" s="20" t="s">
        <v>14</v>
      </c>
      <c r="E2" s="21" t="s">
        <v>13</v>
      </c>
    </row>
    <row r="3" spans="2:5" ht="24.75" customHeight="1">
      <c r="B3" s="57" t="s">
        <v>2</v>
      </c>
      <c r="C3" s="58" t="s">
        <v>3</v>
      </c>
      <c r="D3" s="53">
        <v>5646</v>
      </c>
      <c r="E3" s="55" t="s">
        <v>17</v>
      </c>
    </row>
    <row r="4" spans="2:5" ht="24.75" customHeight="1">
      <c r="B4" s="59"/>
      <c r="C4" s="58" t="s">
        <v>4</v>
      </c>
      <c r="D4" s="53">
        <v>21</v>
      </c>
      <c r="E4" s="55" t="s">
        <v>18</v>
      </c>
    </row>
    <row r="5" spans="2:5" ht="24.75" customHeight="1">
      <c r="B5" s="60"/>
      <c r="C5" s="61" t="s">
        <v>5</v>
      </c>
      <c r="D5" s="27">
        <v>48717</v>
      </c>
      <c r="E5" s="62" t="s">
        <v>54</v>
      </c>
    </row>
    <row r="6" spans="2:5" ht="24.75" customHeight="1">
      <c r="B6" s="79" t="s">
        <v>102</v>
      </c>
      <c r="C6" s="80"/>
      <c r="D6" s="80"/>
      <c r="E6" s="81"/>
    </row>
    <row r="7" spans="2:5" ht="22.5" customHeight="1">
      <c r="B7" s="59"/>
      <c r="C7" s="58" t="s">
        <v>6</v>
      </c>
      <c r="D7" s="53">
        <v>983.5058500000001</v>
      </c>
      <c r="E7" s="55" t="s">
        <v>19</v>
      </c>
    </row>
    <row r="8" spans="2:5" ht="22.5" customHeight="1">
      <c r="B8" s="59"/>
      <c r="C8" s="58" t="s">
        <v>6</v>
      </c>
      <c r="D8" s="53">
        <v>507.41499999999996</v>
      </c>
      <c r="E8" s="55" t="s">
        <v>20</v>
      </c>
    </row>
    <row r="9" spans="2:5" ht="22.5" customHeight="1">
      <c r="B9" s="7" t="s">
        <v>103</v>
      </c>
      <c r="C9" s="58" t="s">
        <v>7</v>
      </c>
      <c r="D9" s="28">
        <v>1270</v>
      </c>
      <c r="E9" s="55" t="s">
        <v>21</v>
      </c>
    </row>
    <row r="10" spans="2:5" ht="22.5" customHeight="1">
      <c r="B10" s="63"/>
      <c r="C10" s="58" t="s">
        <v>7</v>
      </c>
      <c r="D10" s="28">
        <v>2989</v>
      </c>
      <c r="E10" s="55" t="s">
        <v>63</v>
      </c>
    </row>
    <row r="11" spans="2:5" ht="22.5" customHeight="1">
      <c r="B11" s="59"/>
      <c r="C11" s="58" t="s">
        <v>8</v>
      </c>
      <c r="D11" s="28">
        <v>16429</v>
      </c>
      <c r="E11" s="71" t="s">
        <v>64</v>
      </c>
    </row>
    <row r="12" spans="2:5" ht="22.5" customHeight="1">
      <c r="B12" s="59"/>
      <c r="C12" s="58" t="s">
        <v>53</v>
      </c>
      <c r="D12" s="26">
        <v>55</v>
      </c>
      <c r="E12" s="55" t="s">
        <v>56</v>
      </c>
    </row>
    <row r="13" spans="2:5" ht="22.5" customHeight="1">
      <c r="B13" s="59"/>
      <c r="C13" s="58" t="s">
        <v>53</v>
      </c>
      <c r="D13" s="26">
        <v>46</v>
      </c>
      <c r="E13" s="55" t="s">
        <v>55</v>
      </c>
    </row>
    <row r="14" spans="2:5" ht="22.5" customHeight="1">
      <c r="B14" s="59"/>
      <c r="C14" s="58" t="s">
        <v>9</v>
      </c>
      <c r="D14" s="26">
        <v>24</v>
      </c>
      <c r="E14" s="55" t="s">
        <v>50</v>
      </c>
    </row>
    <row r="15" spans="2:5" ht="22.5" customHeight="1">
      <c r="B15" s="59"/>
      <c r="C15" s="58" t="s">
        <v>5</v>
      </c>
      <c r="D15" s="28">
        <v>1066</v>
      </c>
      <c r="E15" s="55" t="s">
        <v>61</v>
      </c>
    </row>
    <row r="16" spans="2:5" ht="22.5" customHeight="1">
      <c r="B16" s="59"/>
      <c r="C16" s="58" t="s">
        <v>10</v>
      </c>
      <c r="D16" s="28">
        <v>315767499</v>
      </c>
      <c r="E16" s="64" t="s">
        <v>23</v>
      </c>
    </row>
    <row r="17" spans="2:5" ht="22.5" customHeight="1">
      <c r="B17" s="59"/>
      <c r="C17" s="58" t="s">
        <v>11</v>
      </c>
      <c r="D17" s="28">
        <v>278735928534</v>
      </c>
      <c r="E17" s="64" t="s">
        <v>23</v>
      </c>
    </row>
    <row r="18" spans="2:5" ht="22.5" customHeight="1">
      <c r="B18" s="59"/>
      <c r="C18" s="58" t="s">
        <v>11</v>
      </c>
      <c r="D18" s="28">
        <v>240888828770</v>
      </c>
      <c r="E18" s="55" t="s">
        <v>24</v>
      </c>
    </row>
    <row r="19" spans="2:5" ht="22.5" customHeight="1">
      <c r="B19" s="59"/>
      <c r="C19" s="58" t="s">
        <v>52</v>
      </c>
      <c r="D19" s="29">
        <v>0.8642187967548524</v>
      </c>
      <c r="E19" s="55" t="s">
        <v>25</v>
      </c>
    </row>
    <row r="20" spans="2:5" ht="22.5" customHeight="1">
      <c r="B20" s="59"/>
      <c r="C20" s="58" t="s">
        <v>11</v>
      </c>
      <c r="D20" s="28">
        <v>83636427219</v>
      </c>
      <c r="E20" s="55" t="s">
        <v>26</v>
      </c>
    </row>
    <row r="21" spans="2:5" ht="22.5" customHeight="1" thickBot="1">
      <c r="B21" s="77" t="s">
        <v>104</v>
      </c>
      <c r="C21" s="14" t="s">
        <v>12</v>
      </c>
      <c r="D21" s="30">
        <v>14</v>
      </c>
      <c r="E21" s="67" t="s">
        <v>27</v>
      </c>
    </row>
    <row r="22" ht="19.5" customHeight="1" thickTop="1"/>
  </sheetData>
  <sheetProtection/>
  <mergeCells count="2">
    <mergeCell ref="C1:E1"/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و مهندسي -واحد آمار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6.421875" style="0" customWidth="1"/>
    <col min="2" max="2" width="21.00390625" style="0" customWidth="1"/>
    <col min="3" max="3" width="20.421875" style="0" customWidth="1"/>
    <col min="4" max="4" width="20.140625" style="0" customWidth="1"/>
    <col min="5" max="5" width="18.421875" style="0" customWidth="1"/>
    <col min="6" max="6" width="20.140625" style="0" customWidth="1"/>
    <col min="7" max="7" width="13.421875" style="0" customWidth="1"/>
  </cols>
  <sheetData>
    <row r="1" spans="1:6" ht="23.25">
      <c r="A1" s="82" t="s">
        <v>28</v>
      </c>
      <c r="B1" s="82"/>
      <c r="C1" s="82"/>
      <c r="D1" s="82"/>
      <c r="E1" s="82"/>
      <c r="F1" s="82"/>
    </row>
    <row r="2" spans="1:6" ht="26.25" thickBot="1">
      <c r="A2" s="83" t="s">
        <v>101</v>
      </c>
      <c r="B2" s="83"/>
      <c r="C2" s="83"/>
      <c r="D2" s="83"/>
      <c r="E2" s="83"/>
      <c r="F2" s="83"/>
    </row>
    <row r="3" spans="1:6" ht="23.25" thickTop="1">
      <c r="A3" s="1" t="s">
        <v>35</v>
      </c>
      <c r="B3" s="2" t="s">
        <v>34</v>
      </c>
      <c r="C3" s="2" t="s">
        <v>32</v>
      </c>
      <c r="D3" s="2" t="s">
        <v>32</v>
      </c>
      <c r="E3" s="2" t="s">
        <v>30</v>
      </c>
      <c r="F3" s="3" t="s">
        <v>29</v>
      </c>
    </row>
    <row r="4" spans="1:6" ht="22.5">
      <c r="A4" s="4" t="s">
        <v>36</v>
      </c>
      <c r="B4" s="5" t="s">
        <v>33</v>
      </c>
      <c r="C4" s="5" t="s">
        <v>33</v>
      </c>
      <c r="D4" s="5" t="s">
        <v>0</v>
      </c>
      <c r="E4" s="5" t="s">
        <v>31</v>
      </c>
      <c r="F4" s="6"/>
    </row>
    <row r="5" spans="1:6" ht="31.5">
      <c r="A5" s="34">
        <v>0.8756309757124645</v>
      </c>
      <c r="B5" s="35">
        <v>177321437762</v>
      </c>
      <c r="C5" s="35">
        <v>202507040843</v>
      </c>
      <c r="D5" s="35">
        <v>208763992</v>
      </c>
      <c r="E5" s="35">
        <v>35922</v>
      </c>
      <c r="F5" s="36" t="s">
        <v>37</v>
      </c>
    </row>
    <row r="6" spans="1:6" ht="31.5">
      <c r="A6" s="34">
        <v>0.7519465606203454</v>
      </c>
      <c r="B6" s="35">
        <v>5184010497</v>
      </c>
      <c r="C6" s="35">
        <v>6894120897</v>
      </c>
      <c r="D6" s="35">
        <v>7750640</v>
      </c>
      <c r="E6" s="35">
        <v>2680</v>
      </c>
      <c r="F6" s="36" t="s">
        <v>38</v>
      </c>
    </row>
    <row r="7" spans="1:6" ht="31.5">
      <c r="A7" s="34">
        <v>0.8420505788165759</v>
      </c>
      <c r="B7" s="35">
        <v>58383380511</v>
      </c>
      <c r="C7" s="35">
        <v>69334766794</v>
      </c>
      <c r="D7" s="35">
        <v>99252867</v>
      </c>
      <c r="E7" s="35">
        <v>10115</v>
      </c>
      <c r="F7" s="36" t="s">
        <v>47</v>
      </c>
    </row>
    <row r="8" spans="1:6" ht="32.25" thickBot="1">
      <c r="A8" s="37">
        <v>0.8642187967548524</v>
      </c>
      <c r="B8" s="38">
        <v>240888828770</v>
      </c>
      <c r="C8" s="38">
        <v>278735928534</v>
      </c>
      <c r="D8" s="38">
        <v>315767499</v>
      </c>
      <c r="E8" s="38">
        <v>48717</v>
      </c>
      <c r="F8" s="39" t="s">
        <v>48</v>
      </c>
    </row>
    <row r="9" spans="1:6" ht="20.25" thickTop="1">
      <c r="A9" s="40"/>
      <c r="B9" s="40"/>
      <c r="C9" s="40"/>
      <c r="D9" s="40"/>
      <c r="E9" s="40"/>
      <c r="F9" s="40"/>
    </row>
    <row r="10" spans="1:6" ht="36.75" thickBot="1">
      <c r="A10" s="84" t="s">
        <v>39</v>
      </c>
      <c r="B10" s="84"/>
      <c r="C10" s="84"/>
      <c r="D10" s="84"/>
      <c r="E10" s="84"/>
      <c r="F10" s="84"/>
    </row>
    <row r="11" spans="1:7" ht="27.75" thickTop="1">
      <c r="A11" s="41" t="s">
        <v>96</v>
      </c>
      <c r="B11" s="73" t="s">
        <v>44</v>
      </c>
      <c r="C11" s="42" t="s">
        <v>43</v>
      </c>
      <c r="D11" s="42" t="s">
        <v>42</v>
      </c>
      <c r="E11" s="42" t="s">
        <v>41</v>
      </c>
      <c r="F11" s="42" t="s">
        <v>40</v>
      </c>
      <c r="G11" s="43" t="s">
        <v>29</v>
      </c>
    </row>
    <row r="12" spans="1:7" ht="19.5">
      <c r="A12" s="44"/>
      <c r="B12" s="74"/>
      <c r="C12" s="45"/>
      <c r="D12" s="45"/>
      <c r="E12" s="45"/>
      <c r="F12" s="45"/>
      <c r="G12" s="46"/>
    </row>
    <row r="13" spans="1:7" ht="31.5">
      <c r="A13" s="47">
        <v>251</v>
      </c>
      <c r="B13" s="75">
        <v>5552</v>
      </c>
      <c r="C13" s="48">
        <v>331</v>
      </c>
      <c r="D13" s="48">
        <v>456</v>
      </c>
      <c r="E13" s="48">
        <v>895</v>
      </c>
      <c r="F13" s="48">
        <v>28437</v>
      </c>
      <c r="G13" s="36" t="s">
        <v>45</v>
      </c>
    </row>
    <row r="14" spans="1:7" ht="31.5">
      <c r="A14" s="47">
        <v>20</v>
      </c>
      <c r="B14" s="75">
        <v>223</v>
      </c>
      <c r="C14" s="48">
        <v>15</v>
      </c>
      <c r="D14" s="48">
        <v>49</v>
      </c>
      <c r="E14" s="48">
        <v>66</v>
      </c>
      <c r="F14" s="48">
        <v>2307</v>
      </c>
      <c r="G14" s="36" t="s">
        <v>46</v>
      </c>
    </row>
    <row r="15" spans="1:7" ht="31.5">
      <c r="A15" s="47">
        <v>77</v>
      </c>
      <c r="B15" s="75">
        <v>1263</v>
      </c>
      <c r="C15" s="48">
        <v>80</v>
      </c>
      <c r="D15" s="48">
        <v>329</v>
      </c>
      <c r="E15" s="48">
        <v>167</v>
      </c>
      <c r="F15" s="48">
        <v>8199</v>
      </c>
      <c r="G15" s="36" t="s">
        <v>47</v>
      </c>
    </row>
    <row r="16" spans="1:7" ht="32.25" thickBot="1">
      <c r="A16" s="49">
        <v>348</v>
      </c>
      <c r="B16" s="76">
        <v>7038</v>
      </c>
      <c r="C16" s="50">
        <v>426</v>
      </c>
      <c r="D16" s="50">
        <v>834</v>
      </c>
      <c r="E16" s="50">
        <v>1128</v>
      </c>
      <c r="F16" s="50">
        <v>38943</v>
      </c>
      <c r="G16" s="39" t="s">
        <v>49</v>
      </c>
    </row>
    <row r="17" ht="13.5" thickTop="1"/>
    <row r="18" ht="13.5" thickBot="1"/>
    <row r="19" spans="2:5" ht="24" thickBot="1">
      <c r="B19" s="22">
        <f>IF(B8='p197'!D18,1," ")</f>
        <v>1</v>
      </c>
      <c r="C19" s="22">
        <f>IF(C8='p197'!D17,1," ")</f>
        <v>1</v>
      </c>
      <c r="D19" s="22">
        <f>IF(D8='p197'!D16,1," ")</f>
        <v>1</v>
      </c>
      <c r="E19" s="52">
        <f>IF(E8='p197'!D5,1," ")</f>
        <v>1</v>
      </c>
    </row>
    <row r="20" ht="24" thickBot="1">
      <c r="E20" s="52">
        <f>IF(SUM(A16:F16)=E8,1," ")</f>
        <v>1</v>
      </c>
    </row>
    <row r="24" ht="12.75">
      <c r="A24" t="s">
        <v>51</v>
      </c>
    </row>
  </sheetData>
  <sheetProtection/>
  <mergeCells count="3">
    <mergeCell ref="A1:F1"/>
    <mergeCell ref="A2:F2"/>
    <mergeCell ref="A10:F10"/>
  </mergeCells>
  <printOptions/>
  <pageMargins left="0.9448818897637796" right="0.7480314960629921" top="0.8267716535433072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و مهندسي -واحد آمار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2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42.8515625" style="0" customWidth="1"/>
    <col min="3" max="3" width="17.57421875" style="0" customWidth="1"/>
    <col min="4" max="4" width="26.7109375" style="0" customWidth="1"/>
    <col min="5" max="5" width="47.57421875" style="0" customWidth="1"/>
  </cols>
  <sheetData>
    <row r="1" spans="2:5" ht="43.5" customHeight="1" thickBot="1">
      <c r="B1" s="72" t="s">
        <v>108</v>
      </c>
      <c r="C1" s="89" t="s">
        <v>1</v>
      </c>
      <c r="D1" s="89"/>
      <c r="E1" s="89"/>
    </row>
    <row r="2" spans="2:5" ht="30" customHeight="1" thickTop="1">
      <c r="B2" s="19" t="s">
        <v>16</v>
      </c>
      <c r="C2" s="20" t="s">
        <v>15</v>
      </c>
      <c r="D2" s="20" t="s">
        <v>14</v>
      </c>
      <c r="E2" s="21" t="s">
        <v>13</v>
      </c>
    </row>
    <row r="3" spans="2:5" ht="24.75" customHeight="1">
      <c r="B3" s="57" t="s">
        <v>2</v>
      </c>
      <c r="C3" s="58" t="s">
        <v>3</v>
      </c>
      <c r="D3" s="53">
        <v>5646</v>
      </c>
      <c r="E3" s="55" t="s">
        <v>17</v>
      </c>
    </row>
    <row r="4" spans="2:5" ht="24.75" customHeight="1">
      <c r="B4" s="59"/>
      <c r="C4" s="58" t="s">
        <v>4</v>
      </c>
      <c r="D4" s="53">
        <v>21</v>
      </c>
      <c r="E4" s="55" t="s">
        <v>18</v>
      </c>
    </row>
    <row r="5" spans="2:5" ht="24.75" customHeight="1">
      <c r="B5" s="60"/>
      <c r="C5" s="61" t="s">
        <v>5</v>
      </c>
      <c r="D5" s="27">
        <v>49326</v>
      </c>
      <c r="E5" s="62" t="s">
        <v>54</v>
      </c>
    </row>
    <row r="6" spans="2:5" ht="24.75" customHeight="1">
      <c r="B6" s="79" t="s">
        <v>105</v>
      </c>
      <c r="C6" s="80"/>
      <c r="D6" s="80"/>
      <c r="E6" s="81"/>
    </row>
    <row r="7" spans="2:5" ht="22.5" customHeight="1">
      <c r="B7" s="59"/>
      <c r="C7" s="58" t="s">
        <v>6</v>
      </c>
      <c r="D7" s="53">
        <v>985.3548500000002</v>
      </c>
      <c r="E7" s="55" t="s">
        <v>19</v>
      </c>
    </row>
    <row r="8" spans="2:5" ht="22.5" customHeight="1">
      <c r="B8" s="59"/>
      <c r="C8" s="58" t="s">
        <v>6</v>
      </c>
      <c r="D8" s="53">
        <v>493.212</v>
      </c>
      <c r="E8" s="55" t="s">
        <v>20</v>
      </c>
    </row>
    <row r="9" spans="2:5" ht="22.5" customHeight="1">
      <c r="B9" s="7" t="s">
        <v>106</v>
      </c>
      <c r="C9" s="58" t="s">
        <v>7</v>
      </c>
      <c r="D9" s="28">
        <v>1284</v>
      </c>
      <c r="E9" s="55" t="s">
        <v>21</v>
      </c>
    </row>
    <row r="10" spans="2:5" ht="22.5" customHeight="1">
      <c r="B10" s="63"/>
      <c r="C10" s="58" t="s">
        <v>7</v>
      </c>
      <c r="D10" s="28">
        <v>2989</v>
      </c>
      <c r="E10" s="55" t="s">
        <v>63</v>
      </c>
    </row>
    <row r="11" spans="2:5" ht="22.5" customHeight="1">
      <c r="B11" s="59"/>
      <c r="C11" s="58" t="s">
        <v>8</v>
      </c>
      <c r="D11" s="28">
        <v>16715</v>
      </c>
      <c r="E11" s="71" t="s">
        <v>64</v>
      </c>
    </row>
    <row r="12" spans="2:5" ht="22.5" customHeight="1">
      <c r="B12" s="59"/>
      <c r="C12" s="58" t="s">
        <v>53</v>
      </c>
      <c r="D12" s="26">
        <v>60</v>
      </c>
      <c r="E12" s="55" t="s">
        <v>56</v>
      </c>
    </row>
    <row r="13" spans="2:5" ht="22.5" customHeight="1">
      <c r="B13" s="59"/>
      <c r="C13" s="58" t="s">
        <v>53</v>
      </c>
      <c r="D13" s="26">
        <v>53</v>
      </c>
      <c r="E13" s="55" t="s">
        <v>55</v>
      </c>
    </row>
    <row r="14" spans="2:5" ht="22.5" customHeight="1">
      <c r="B14" s="59"/>
      <c r="C14" s="58" t="s">
        <v>9</v>
      </c>
      <c r="D14" s="26">
        <v>24</v>
      </c>
      <c r="E14" s="55" t="s">
        <v>50</v>
      </c>
    </row>
    <row r="15" spans="2:5" ht="22.5" customHeight="1">
      <c r="B15" s="59"/>
      <c r="C15" s="58" t="s">
        <v>5</v>
      </c>
      <c r="D15" s="28">
        <v>906</v>
      </c>
      <c r="E15" s="55" t="s">
        <v>61</v>
      </c>
    </row>
    <row r="16" spans="2:5" ht="22.5" customHeight="1">
      <c r="B16" s="59"/>
      <c r="C16" s="58" t="s">
        <v>10</v>
      </c>
      <c r="D16" s="28">
        <v>316705808</v>
      </c>
      <c r="E16" s="64" t="s">
        <v>23</v>
      </c>
    </row>
    <row r="17" spans="2:5" ht="22.5" customHeight="1">
      <c r="B17" s="59"/>
      <c r="C17" s="58" t="s">
        <v>11</v>
      </c>
      <c r="D17" s="28">
        <v>290914705165</v>
      </c>
      <c r="E17" s="64" t="s">
        <v>23</v>
      </c>
    </row>
    <row r="18" spans="2:5" ht="22.5" customHeight="1">
      <c r="B18" s="59"/>
      <c r="C18" s="58" t="s">
        <v>11</v>
      </c>
      <c r="D18" s="28">
        <v>274461634354</v>
      </c>
      <c r="E18" s="55" t="s">
        <v>24</v>
      </c>
    </row>
    <row r="19" spans="2:5" ht="22.5" customHeight="1">
      <c r="B19" s="59"/>
      <c r="C19" s="58" t="s">
        <v>52</v>
      </c>
      <c r="D19" s="29">
        <v>0.9434436605682474</v>
      </c>
      <c r="E19" s="55" t="s">
        <v>25</v>
      </c>
    </row>
    <row r="20" spans="2:5" ht="22.5" customHeight="1">
      <c r="B20" s="59"/>
      <c r="C20" s="58" t="s">
        <v>11</v>
      </c>
      <c r="D20" s="28">
        <v>100089498030</v>
      </c>
      <c r="E20" s="55" t="s">
        <v>26</v>
      </c>
    </row>
    <row r="21" spans="2:5" ht="22.5" customHeight="1" thickBot="1">
      <c r="B21" s="77" t="s">
        <v>107</v>
      </c>
      <c r="C21" s="14" t="s">
        <v>12</v>
      </c>
      <c r="D21" s="30">
        <v>15</v>
      </c>
      <c r="E21" s="67" t="s">
        <v>27</v>
      </c>
    </row>
    <row r="22" ht="19.5" customHeight="1" thickTop="1"/>
  </sheetData>
  <sheetProtection/>
  <mergeCells count="2">
    <mergeCell ref="C1:E1"/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 -واحد آمار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6.421875" style="0" customWidth="1"/>
    <col min="2" max="2" width="21.00390625" style="0" customWidth="1"/>
    <col min="3" max="3" width="20.421875" style="0" customWidth="1"/>
    <col min="4" max="4" width="20.140625" style="0" customWidth="1"/>
    <col min="5" max="5" width="18.421875" style="0" customWidth="1"/>
    <col min="6" max="6" width="20.140625" style="0" customWidth="1"/>
    <col min="7" max="7" width="13.421875" style="0" customWidth="1"/>
  </cols>
  <sheetData>
    <row r="1" spans="1:6" ht="23.25">
      <c r="A1" s="82" t="s">
        <v>28</v>
      </c>
      <c r="B1" s="82"/>
      <c r="C1" s="82"/>
      <c r="D1" s="82"/>
      <c r="E1" s="82"/>
      <c r="F1" s="82"/>
    </row>
    <row r="2" spans="1:6" ht="26.25" thickBot="1">
      <c r="A2" s="83" t="s">
        <v>108</v>
      </c>
      <c r="B2" s="83"/>
      <c r="C2" s="83"/>
      <c r="D2" s="83"/>
      <c r="E2" s="83"/>
      <c r="F2" s="83"/>
    </row>
    <row r="3" spans="1:6" ht="23.25" thickTop="1">
      <c r="A3" s="1" t="s">
        <v>35</v>
      </c>
      <c r="B3" s="2" t="s">
        <v>34</v>
      </c>
      <c r="C3" s="2" t="s">
        <v>32</v>
      </c>
      <c r="D3" s="2" t="s">
        <v>32</v>
      </c>
      <c r="E3" s="2" t="s">
        <v>30</v>
      </c>
      <c r="F3" s="3" t="s">
        <v>29</v>
      </c>
    </row>
    <row r="4" spans="1:6" ht="22.5">
      <c r="A4" s="4" t="s">
        <v>36</v>
      </c>
      <c r="B4" s="5" t="s">
        <v>33</v>
      </c>
      <c r="C4" s="5" t="s">
        <v>33</v>
      </c>
      <c r="D4" s="5" t="s">
        <v>0</v>
      </c>
      <c r="E4" s="5" t="s">
        <v>31</v>
      </c>
      <c r="F4" s="6"/>
    </row>
    <row r="5" spans="1:6" ht="31.5">
      <c r="A5" s="34">
        <v>0.9899426590301984</v>
      </c>
      <c r="B5" s="35">
        <v>145385252160</v>
      </c>
      <c r="C5" s="35">
        <v>146862296350</v>
      </c>
      <c r="D5" s="35">
        <v>145939481</v>
      </c>
      <c r="E5" s="35">
        <v>36374</v>
      </c>
      <c r="F5" s="36" t="s">
        <v>37</v>
      </c>
    </row>
    <row r="6" spans="1:6" ht="31.5">
      <c r="A6" s="34">
        <v>1.068155680471877</v>
      </c>
      <c r="B6" s="35">
        <v>6562456905</v>
      </c>
      <c r="C6" s="35">
        <v>6143727010</v>
      </c>
      <c r="D6" s="35">
        <v>7693442</v>
      </c>
      <c r="E6" s="35">
        <v>2712</v>
      </c>
      <c r="F6" s="36" t="s">
        <v>38</v>
      </c>
    </row>
    <row r="7" spans="1:6" ht="31.5">
      <c r="A7" s="34">
        <v>0.8883699248335368</v>
      </c>
      <c r="B7" s="35">
        <v>122513925289</v>
      </c>
      <c r="C7" s="35">
        <v>137908681805</v>
      </c>
      <c r="D7" s="35">
        <v>163072885</v>
      </c>
      <c r="E7" s="35">
        <v>10240</v>
      </c>
      <c r="F7" s="36" t="s">
        <v>47</v>
      </c>
    </row>
    <row r="8" spans="1:6" ht="32.25" thickBot="1">
      <c r="A8" s="37">
        <v>0.9434436605682474</v>
      </c>
      <c r="B8" s="38">
        <v>274461634354</v>
      </c>
      <c r="C8" s="38">
        <v>290914705165</v>
      </c>
      <c r="D8" s="38">
        <v>316705808</v>
      </c>
      <c r="E8" s="38">
        <v>49326</v>
      </c>
      <c r="F8" s="39" t="s">
        <v>48</v>
      </c>
    </row>
    <row r="9" spans="1:6" ht="20.25" thickTop="1">
      <c r="A9" s="40"/>
      <c r="B9" s="40"/>
      <c r="C9" s="40"/>
      <c r="D9" s="40"/>
      <c r="E9" s="40"/>
      <c r="F9" s="40"/>
    </row>
    <row r="10" spans="1:6" ht="36.75" thickBot="1">
      <c r="A10" s="84" t="s">
        <v>39</v>
      </c>
      <c r="B10" s="84"/>
      <c r="C10" s="84"/>
      <c r="D10" s="84"/>
      <c r="E10" s="84"/>
      <c r="F10" s="84"/>
    </row>
    <row r="11" spans="1:7" ht="27.75" thickTop="1">
      <c r="A11" s="41" t="s">
        <v>96</v>
      </c>
      <c r="B11" s="73" t="s">
        <v>44</v>
      </c>
      <c r="C11" s="42" t="s">
        <v>43</v>
      </c>
      <c r="D11" s="42" t="s">
        <v>42</v>
      </c>
      <c r="E11" s="42" t="s">
        <v>41</v>
      </c>
      <c r="F11" s="42" t="s">
        <v>40</v>
      </c>
      <c r="G11" s="43" t="s">
        <v>29</v>
      </c>
    </row>
    <row r="12" spans="1:7" ht="19.5">
      <c r="A12" s="44"/>
      <c r="B12" s="74"/>
      <c r="C12" s="45"/>
      <c r="D12" s="45"/>
      <c r="E12" s="45"/>
      <c r="F12" s="45"/>
      <c r="G12" s="46"/>
    </row>
    <row r="13" spans="1:7" ht="31.5">
      <c r="A13" s="47">
        <v>251</v>
      </c>
      <c r="B13" s="75">
        <v>5562</v>
      </c>
      <c r="C13" s="48">
        <v>341</v>
      </c>
      <c r="D13" s="48">
        <v>469</v>
      </c>
      <c r="E13" s="48">
        <v>931</v>
      </c>
      <c r="F13" s="48">
        <v>28820</v>
      </c>
      <c r="G13" s="36" t="s">
        <v>45</v>
      </c>
    </row>
    <row r="14" spans="1:7" ht="31.5">
      <c r="A14" s="47">
        <v>20</v>
      </c>
      <c r="B14" s="75">
        <v>223</v>
      </c>
      <c r="C14" s="48">
        <v>14</v>
      </c>
      <c r="D14" s="48">
        <v>51</v>
      </c>
      <c r="E14" s="48">
        <v>68</v>
      </c>
      <c r="F14" s="48">
        <v>2336</v>
      </c>
      <c r="G14" s="36" t="s">
        <v>46</v>
      </c>
    </row>
    <row r="15" spans="1:7" ht="31.5">
      <c r="A15" s="47">
        <v>77</v>
      </c>
      <c r="B15" s="75">
        <v>1283</v>
      </c>
      <c r="C15" s="48">
        <v>80</v>
      </c>
      <c r="D15" s="48">
        <v>338</v>
      </c>
      <c r="E15" s="48">
        <v>168</v>
      </c>
      <c r="F15" s="48">
        <v>8294</v>
      </c>
      <c r="G15" s="36" t="s">
        <v>47</v>
      </c>
    </row>
    <row r="16" spans="1:7" ht="32.25" thickBot="1">
      <c r="A16" s="49">
        <v>348</v>
      </c>
      <c r="B16" s="76">
        <v>7068</v>
      </c>
      <c r="C16" s="50">
        <v>435</v>
      </c>
      <c r="D16" s="50">
        <v>858</v>
      </c>
      <c r="E16" s="50">
        <v>1167</v>
      </c>
      <c r="F16" s="50">
        <v>39450</v>
      </c>
      <c r="G16" s="39" t="s">
        <v>49</v>
      </c>
    </row>
    <row r="17" ht="13.5" thickTop="1"/>
    <row r="18" ht="13.5" thickBot="1"/>
    <row r="19" spans="2:5" ht="24" thickBot="1">
      <c r="B19" s="22">
        <f>IF(B8='p198'!D18,1," ")</f>
        <v>1</v>
      </c>
      <c r="C19" s="22">
        <f>IF(C8='p198'!D17,1," ")</f>
        <v>1</v>
      </c>
      <c r="D19" s="22">
        <f>IF(D8='p198'!D16,1," ")</f>
        <v>1</v>
      </c>
      <c r="E19" s="52">
        <f>IF(E8='p198'!D5,1," ")</f>
        <v>1</v>
      </c>
    </row>
    <row r="20" ht="24" thickBot="1">
      <c r="E20" s="52">
        <f>IF(SUM(A16:F16)=E8,1," ")</f>
        <v>1</v>
      </c>
    </row>
    <row r="24" ht="12.75">
      <c r="A24" t="s">
        <v>51</v>
      </c>
    </row>
  </sheetData>
  <sheetProtection/>
  <mergeCells count="3">
    <mergeCell ref="A1:F1"/>
    <mergeCell ref="A2:F2"/>
    <mergeCell ref="A10:F10"/>
  </mergeCells>
  <printOptions/>
  <pageMargins left="0.9448818897637796" right="0.7480314960629921" top="0.8267716535433072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 -واحد آمار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E21"/>
  <sheetViews>
    <sheetView zoomScale="90" zoomScaleNormal="90" zoomScalePageLayoutView="0" workbookViewId="0" topLeftCell="A1">
      <selection activeCell="D11" sqref="D11"/>
    </sheetView>
  </sheetViews>
  <sheetFormatPr defaultColWidth="9.140625" defaultRowHeight="12.75"/>
  <cols>
    <col min="1" max="1" width="2.28125" style="0" customWidth="1"/>
    <col min="2" max="2" width="42.8515625" style="0" customWidth="1"/>
    <col min="3" max="3" width="17.57421875" style="0" customWidth="1"/>
    <col min="4" max="4" width="26.7109375" style="0" customWidth="1"/>
    <col min="5" max="5" width="47.57421875" style="0" customWidth="1"/>
  </cols>
  <sheetData>
    <row r="1" spans="2:5" ht="43.5" customHeight="1" thickBot="1">
      <c r="B1" s="72" t="s">
        <v>109</v>
      </c>
      <c r="C1" s="89" t="s">
        <v>1</v>
      </c>
      <c r="D1" s="89"/>
      <c r="E1" s="89"/>
    </row>
    <row r="2" spans="2:5" ht="30" customHeight="1" thickTop="1">
      <c r="B2" s="19" t="s">
        <v>16</v>
      </c>
      <c r="C2" s="20" t="s">
        <v>15</v>
      </c>
      <c r="D2" s="20" t="s">
        <v>14</v>
      </c>
      <c r="E2" s="21" t="s">
        <v>13</v>
      </c>
    </row>
    <row r="3" spans="2:5" ht="24.75" customHeight="1">
      <c r="B3" s="57" t="s">
        <v>2</v>
      </c>
      <c r="C3" s="58" t="s">
        <v>3</v>
      </c>
      <c r="D3" s="53">
        <v>5646</v>
      </c>
      <c r="E3" s="55" t="s">
        <v>17</v>
      </c>
    </row>
    <row r="4" spans="2:5" ht="24.75" customHeight="1">
      <c r="B4" s="59"/>
      <c r="C4" s="58" t="s">
        <v>4</v>
      </c>
      <c r="D4" s="53">
        <v>23</v>
      </c>
      <c r="E4" s="55" t="s">
        <v>18</v>
      </c>
    </row>
    <row r="5" spans="2:5" ht="24.75" customHeight="1">
      <c r="B5" s="60"/>
      <c r="C5" s="61" t="s">
        <v>5</v>
      </c>
      <c r="D5" s="27">
        <v>50169</v>
      </c>
      <c r="E5" s="62" t="s">
        <v>54</v>
      </c>
    </row>
    <row r="6" spans="2:5" ht="24.75" customHeight="1">
      <c r="B6" s="79" t="s">
        <v>110</v>
      </c>
      <c r="C6" s="87"/>
      <c r="D6" s="87"/>
      <c r="E6" s="88"/>
    </row>
    <row r="7" spans="2:5" ht="22.5" customHeight="1">
      <c r="B7" s="59"/>
      <c r="C7" s="58" t="s">
        <v>6</v>
      </c>
      <c r="D7" s="53">
        <v>995.73</v>
      </c>
      <c r="E7" s="55" t="s">
        <v>19</v>
      </c>
    </row>
    <row r="8" spans="2:5" ht="22.5" customHeight="1">
      <c r="B8" s="59"/>
      <c r="C8" s="58" t="s">
        <v>6</v>
      </c>
      <c r="D8" s="53">
        <v>498</v>
      </c>
      <c r="E8" s="55" t="s">
        <v>20</v>
      </c>
    </row>
    <row r="9" spans="2:5" ht="22.5" customHeight="1">
      <c r="B9" s="7" t="s">
        <v>111</v>
      </c>
      <c r="C9" s="58" t="s">
        <v>7</v>
      </c>
      <c r="D9" s="28">
        <v>1278</v>
      </c>
      <c r="E9" s="55" t="s">
        <v>21</v>
      </c>
    </row>
    <row r="10" spans="2:5" ht="22.5" customHeight="1">
      <c r="B10" s="63"/>
      <c r="C10" s="58" t="s">
        <v>7</v>
      </c>
      <c r="D10" s="28">
        <v>16953</v>
      </c>
      <c r="E10" s="55" t="s">
        <v>63</v>
      </c>
    </row>
    <row r="11" spans="2:5" ht="22.5" customHeight="1">
      <c r="B11" s="59"/>
      <c r="C11" s="58" t="s">
        <v>8</v>
      </c>
      <c r="D11" s="28">
        <v>2989</v>
      </c>
      <c r="E11" s="71" t="s">
        <v>64</v>
      </c>
    </row>
    <row r="12" spans="2:5" ht="22.5" customHeight="1">
      <c r="B12" s="59"/>
      <c r="C12" s="58" t="s">
        <v>53</v>
      </c>
      <c r="D12" s="26">
        <v>59</v>
      </c>
      <c r="E12" s="55" t="s">
        <v>56</v>
      </c>
    </row>
    <row r="13" spans="2:5" ht="22.5" customHeight="1">
      <c r="B13" s="59"/>
      <c r="C13" s="58" t="s">
        <v>53</v>
      </c>
      <c r="D13" s="26">
        <v>53</v>
      </c>
      <c r="E13" s="55" t="s">
        <v>55</v>
      </c>
    </row>
    <row r="14" spans="2:5" ht="22.5" customHeight="1">
      <c r="B14" s="59"/>
      <c r="C14" s="58" t="s">
        <v>9</v>
      </c>
      <c r="D14" s="26">
        <v>24</v>
      </c>
      <c r="E14" s="55" t="s">
        <v>50</v>
      </c>
    </row>
    <row r="15" spans="2:5" ht="22.5" customHeight="1">
      <c r="B15" s="59"/>
      <c r="C15" s="58" t="s">
        <v>5</v>
      </c>
      <c r="D15" s="28">
        <v>1097</v>
      </c>
      <c r="E15" s="55" t="s">
        <v>61</v>
      </c>
    </row>
    <row r="16" spans="2:5" ht="22.5" customHeight="1">
      <c r="B16" s="59"/>
      <c r="C16" s="58" t="s">
        <v>10</v>
      </c>
      <c r="D16" s="28">
        <v>332897750</v>
      </c>
      <c r="E16" s="64" t="s">
        <v>23</v>
      </c>
    </row>
    <row r="17" spans="2:5" ht="22.5" customHeight="1">
      <c r="B17" s="59"/>
      <c r="C17" s="58" t="s">
        <v>11</v>
      </c>
      <c r="D17" s="28">
        <v>329707349557</v>
      </c>
      <c r="E17" s="64" t="s">
        <v>23</v>
      </c>
    </row>
    <row r="18" spans="2:5" ht="22.5" customHeight="1">
      <c r="B18" s="59"/>
      <c r="C18" s="58" t="s">
        <v>11</v>
      </c>
      <c r="D18" s="28">
        <v>367549354036</v>
      </c>
      <c r="E18" s="55" t="s">
        <v>24</v>
      </c>
    </row>
    <row r="19" spans="2:5" ht="22.5" customHeight="1">
      <c r="B19" s="59"/>
      <c r="C19" s="58" t="s">
        <v>52</v>
      </c>
      <c r="D19" s="29">
        <v>1.1147745251352301</v>
      </c>
      <c r="E19" s="55" t="s">
        <v>25</v>
      </c>
    </row>
    <row r="20" spans="2:5" ht="22.5" customHeight="1">
      <c r="B20" s="59"/>
      <c r="C20" s="58" t="s">
        <v>11</v>
      </c>
      <c r="D20" s="28">
        <v>62247493551</v>
      </c>
      <c r="E20" s="55" t="s">
        <v>26</v>
      </c>
    </row>
    <row r="21" spans="2:5" ht="22.5" customHeight="1" thickBot="1">
      <c r="B21" s="77" t="s">
        <v>107</v>
      </c>
      <c r="C21" s="14" t="s">
        <v>12</v>
      </c>
      <c r="D21" s="78">
        <v>15</v>
      </c>
      <c r="E21" s="67" t="s">
        <v>27</v>
      </c>
    </row>
    <row r="22" ht="19.5" customHeight="1" thickTop="1"/>
  </sheetData>
  <sheetProtection/>
  <mergeCells count="2">
    <mergeCell ref="C1:E1"/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 -واحد آمار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" sqref="A1:G16"/>
    </sheetView>
  </sheetViews>
  <sheetFormatPr defaultColWidth="9.140625" defaultRowHeight="12.75"/>
  <cols>
    <col min="1" max="1" width="16.421875" style="0" customWidth="1"/>
    <col min="2" max="2" width="21.00390625" style="0" customWidth="1"/>
    <col min="3" max="3" width="20.421875" style="0" customWidth="1"/>
    <col min="4" max="4" width="20.140625" style="0" customWidth="1"/>
    <col min="5" max="5" width="18.421875" style="0" customWidth="1"/>
    <col min="6" max="6" width="20.140625" style="0" customWidth="1"/>
    <col min="7" max="7" width="13.421875" style="0" customWidth="1"/>
  </cols>
  <sheetData>
    <row r="1" spans="1:6" ht="23.25">
      <c r="A1" s="82" t="s">
        <v>28</v>
      </c>
      <c r="B1" s="82"/>
      <c r="C1" s="82"/>
      <c r="D1" s="82"/>
      <c r="E1" s="82"/>
      <c r="F1" s="82"/>
    </row>
    <row r="2" spans="1:6" ht="26.25" thickBot="1">
      <c r="A2" s="83" t="s">
        <v>109</v>
      </c>
      <c r="B2" s="83"/>
      <c r="C2" s="83"/>
      <c r="D2" s="83"/>
      <c r="E2" s="83"/>
      <c r="F2" s="83"/>
    </row>
    <row r="3" spans="1:6" ht="23.25" thickTop="1">
      <c r="A3" s="1" t="s">
        <v>35</v>
      </c>
      <c r="B3" s="2" t="s">
        <v>34</v>
      </c>
      <c r="C3" s="2" t="s">
        <v>32</v>
      </c>
      <c r="D3" s="2" t="s">
        <v>32</v>
      </c>
      <c r="E3" s="2" t="s">
        <v>30</v>
      </c>
      <c r="F3" s="3" t="s">
        <v>29</v>
      </c>
    </row>
    <row r="4" spans="1:6" ht="22.5">
      <c r="A4" s="4" t="s">
        <v>36</v>
      </c>
      <c r="B4" s="5" t="s">
        <v>33</v>
      </c>
      <c r="C4" s="5" t="s">
        <v>33</v>
      </c>
      <c r="D4" s="5" t="s">
        <v>0</v>
      </c>
      <c r="E4" s="5" t="s">
        <v>31</v>
      </c>
      <c r="F4" s="6"/>
    </row>
    <row r="5" spans="1:6" ht="31.5">
      <c r="A5" s="34">
        <v>0.9633315126305233</v>
      </c>
      <c r="B5" s="35">
        <v>159407937695</v>
      </c>
      <c r="C5" s="35">
        <v>165475680599</v>
      </c>
      <c r="D5" s="35">
        <v>150671230</v>
      </c>
      <c r="E5" s="35">
        <v>37045</v>
      </c>
      <c r="F5" s="36" t="s">
        <v>37</v>
      </c>
    </row>
    <row r="6" spans="1:6" ht="31.5">
      <c r="A6" s="34">
        <v>0.9878352357946676</v>
      </c>
      <c r="B6" s="35">
        <v>6942804640</v>
      </c>
      <c r="C6" s="35">
        <v>7028302280</v>
      </c>
      <c r="D6" s="35">
        <v>9008190</v>
      </c>
      <c r="E6" s="35">
        <v>2743</v>
      </c>
      <c r="F6" s="36" t="s">
        <v>38</v>
      </c>
    </row>
    <row r="7" spans="1:6" ht="31.5">
      <c r="A7" s="34">
        <v>1.2798619772127118</v>
      </c>
      <c r="B7" s="35">
        <v>201198611701</v>
      </c>
      <c r="C7" s="35">
        <v>157203366678</v>
      </c>
      <c r="D7" s="35">
        <v>173218330</v>
      </c>
      <c r="E7" s="35">
        <v>10381</v>
      </c>
      <c r="F7" s="36" t="s">
        <v>47</v>
      </c>
    </row>
    <row r="8" spans="1:6" ht="32.25" thickBot="1">
      <c r="A8" s="37">
        <v>1.1147745251352301</v>
      </c>
      <c r="B8" s="38">
        <v>367549354036</v>
      </c>
      <c r="C8" s="38">
        <v>329707349557</v>
      </c>
      <c r="D8" s="38">
        <v>332897750</v>
      </c>
      <c r="E8" s="38">
        <v>50169</v>
      </c>
      <c r="F8" s="39" t="s">
        <v>48</v>
      </c>
    </row>
    <row r="9" spans="1:6" ht="20.25" thickTop="1">
      <c r="A9" s="40"/>
      <c r="B9" s="40"/>
      <c r="C9" s="40"/>
      <c r="D9" s="40"/>
      <c r="E9" s="40"/>
      <c r="F9" s="40"/>
    </row>
    <row r="10" spans="1:6" ht="36.75" thickBot="1">
      <c r="A10" s="84" t="s">
        <v>39</v>
      </c>
      <c r="B10" s="84"/>
      <c r="C10" s="84"/>
      <c r="D10" s="84"/>
      <c r="E10" s="84"/>
      <c r="F10" s="84"/>
    </row>
    <row r="11" spans="1:7" ht="27.75" thickTop="1">
      <c r="A11" s="41" t="s">
        <v>96</v>
      </c>
      <c r="B11" s="73" t="s">
        <v>44</v>
      </c>
      <c r="C11" s="42" t="s">
        <v>43</v>
      </c>
      <c r="D11" s="42" t="s">
        <v>42</v>
      </c>
      <c r="E11" s="42" t="s">
        <v>41</v>
      </c>
      <c r="F11" s="42" t="s">
        <v>40</v>
      </c>
      <c r="G11" s="43" t="s">
        <v>29</v>
      </c>
    </row>
    <row r="12" spans="1:7" ht="19.5">
      <c r="A12" s="44"/>
      <c r="B12" s="74"/>
      <c r="C12" s="45"/>
      <c r="D12" s="45"/>
      <c r="E12" s="45"/>
      <c r="F12" s="45"/>
      <c r="G12" s="46"/>
    </row>
    <row r="13" spans="1:7" ht="31.5">
      <c r="A13" s="47">
        <v>251</v>
      </c>
      <c r="B13" s="75">
        <v>5693</v>
      </c>
      <c r="C13" s="48">
        <v>346</v>
      </c>
      <c r="D13" s="48">
        <v>483</v>
      </c>
      <c r="E13" s="48">
        <v>939</v>
      </c>
      <c r="F13" s="48">
        <v>29333</v>
      </c>
      <c r="G13" s="36" t="s">
        <v>45</v>
      </c>
    </row>
    <row r="14" spans="1:7" ht="31.5">
      <c r="A14" s="47">
        <v>20</v>
      </c>
      <c r="B14" s="75">
        <v>226</v>
      </c>
      <c r="C14" s="48">
        <v>14</v>
      </c>
      <c r="D14" s="48">
        <v>54</v>
      </c>
      <c r="E14" s="48">
        <v>69</v>
      </c>
      <c r="F14" s="48">
        <v>2360</v>
      </c>
      <c r="G14" s="36" t="s">
        <v>46</v>
      </c>
    </row>
    <row r="15" spans="1:7" ht="31.5">
      <c r="A15" s="47">
        <v>77</v>
      </c>
      <c r="B15" s="75">
        <v>1340</v>
      </c>
      <c r="C15" s="48">
        <v>82</v>
      </c>
      <c r="D15" s="48">
        <v>341</v>
      </c>
      <c r="E15" s="48">
        <v>169</v>
      </c>
      <c r="F15" s="48">
        <v>8372</v>
      </c>
      <c r="G15" s="36" t="s">
        <v>47</v>
      </c>
    </row>
    <row r="16" spans="1:7" ht="32.25" thickBot="1">
      <c r="A16" s="49">
        <v>348</v>
      </c>
      <c r="B16" s="76">
        <v>7259</v>
      </c>
      <c r="C16" s="50">
        <v>442</v>
      </c>
      <c r="D16" s="50">
        <v>878</v>
      </c>
      <c r="E16" s="50">
        <v>1177</v>
      </c>
      <c r="F16" s="50">
        <v>40065</v>
      </c>
      <c r="G16" s="39" t="s">
        <v>49</v>
      </c>
    </row>
    <row r="17" ht="13.5" thickTop="1"/>
    <row r="18" ht="13.5" thickBot="1"/>
    <row r="19" spans="2:5" ht="24" thickBot="1">
      <c r="B19" s="22">
        <f>IF(B8='p199'!D18,1," ")</f>
        <v>1</v>
      </c>
      <c r="C19" s="22">
        <f>IF(C8='p199'!D17,1," ")</f>
        <v>1</v>
      </c>
      <c r="D19" s="22">
        <f>IF(D8='p199'!D16,1," ")</f>
        <v>1</v>
      </c>
      <c r="E19" s="52">
        <f>IF(E8='p199'!D5,1," ")</f>
        <v>1</v>
      </c>
    </row>
    <row r="20" ht="24" thickBot="1">
      <c r="E20" s="52">
        <f>IF(SUM(A16:F16)=E8,1," ")</f>
        <v>1</v>
      </c>
    </row>
    <row r="24" ht="12.75">
      <c r="A24" t="s">
        <v>51</v>
      </c>
    </row>
  </sheetData>
  <sheetProtection/>
  <mergeCells count="3">
    <mergeCell ref="A1:F1"/>
    <mergeCell ref="A2:F2"/>
    <mergeCell ref="A10:F10"/>
  </mergeCells>
  <printOptions/>
  <pageMargins left="0.9448818897637796" right="0.7480314960629921" top="0.8267716535433072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 -واحد آمار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E21"/>
  <sheetViews>
    <sheetView zoomScale="90" zoomScaleNormal="90" zoomScalePageLayoutView="0" workbookViewId="0" topLeftCell="A13">
      <selection activeCell="D19" sqref="D19"/>
    </sheetView>
  </sheetViews>
  <sheetFormatPr defaultColWidth="9.140625" defaultRowHeight="12.75"/>
  <cols>
    <col min="1" max="1" width="2.28125" style="0" customWidth="1"/>
    <col min="2" max="2" width="42.8515625" style="0" customWidth="1"/>
    <col min="3" max="3" width="17.57421875" style="0" customWidth="1"/>
    <col min="4" max="4" width="26.7109375" style="0" customWidth="1"/>
    <col min="5" max="5" width="47.57421875" style="0" customWidth="1"/>
  </cols>
  <sheetData>
    <row r="1" spans="2:5" ht="43.5" customHeight="1" thickBot="1">
      <c r="B1" s="72" t="s">
        <v>112</v>
      </c>
      <c r="C1" s="89" t="s">
        <v>1</v>
      </c>
      <c r="D1" s="89"/>
      <c r="E1" s="89"/>
    </row>
    <row r="2" spans="2:5" ht="30" customHeight="1" thickTop="1">
      <c r="B2" s="19" t="s">
        <v>16</v>
      </c>
      <c r="C2" s="20" t="s">
        <v>15</v>
      </c>
      <c r="D2" s="20" t="s">
        <v>14</v>
      </c>
      <c r="E2" s="21" t="s">
        <v>13</v>
      </c>
    </row>
    <row r="3" spans="2:5" ht="24.75" customHeight="1">
      <c r="B3" s="57" t="s">
        <v>2</v>
      </c>
      <c r="C3" s="58" t="s">
        <v>3</v>
      </c>
      <c r="D3" s="53">
        <v>5646</v>
      </c>
      <c r="E3" s="55" t="s">
        <v>17</v>
      </c>
    </row>
    <row r="4" spans="2:5" ht="24.75" customHeight="1">
      <c r="B4" s="59"/>
      <c r="C4" s="58" t="s">
        <v>4</v>
      </c>
      <c r="D4" s="53">
        <v>23</v>
      </c>
      <c r="E4" s="55" t="s">
        <v>18</v>
      </c>
    </row>
    <row r="5" spans="2:5" ht="24.75" customHeight="1">
      <c r="B5" s="60"/>
      <c r="C5" s="61" t="s">
        <v>5</v>
      </c>
      <c r="D5" s="27">
        <v>50970</v>
      </c>
      <c r="E5" s="62" t="s">
        <v>54</v>
      </c>
    </row>
    <row r="6" spans="2:5" ht="24.75" customHeight="1">
      <c r="B6" s="79" t="s">
        <v>113</v>
      </c>
      <c r="C6" s="80"/>
      <c r="D6" s="80"/>
      <c r="E6" s="81"/>
    </row>
    <row r="7" spans="2:5" ht="22.5" customHeight="1">
      <c r="B7" s="59"/>
      <c r="C7" s="58" t="s">
        <v>6</v>
      </c>
      <c r="D7" s="53">
        <v>1016.667</v>
      </c>
      <c r="E7" s="55" t="s">
        <v>19</v>
      </c>
    </row>
    <row r="8" spans="2:5" ht="22.5" customHeight="1">
      <c r="B8" s="59"/>
      <c r="C8" s="58" t="s">
        <v>6</v>
      </c>
      <c r="D8" s="53">
        <v>503.926</v>
      </c>
      <c r="E8" s="55" t="s">
        <v>20</v>
      </c>
    </row>
    <row r="9" spans="2:5" ht="22.5" customHeight="1">
      <c r="B9" s="7" t="s">
        <v>114</v>
      </c>
      <c r="C9" s="58" t="s">
        <v>7</v>
      </c>
      <c r="D9" s="28">
        <v>1312</v>
      </c>
      <c r="E9" s="55" t="s">
        <v>21</v>
      </c>
    </row>
    <row r="10" spans="2:5" ht="22.5" customHeight="1">
      <c r="B10" s="63"/>
      <c r="C10" s="58" t="s">
        <v>7</v>
      </c>
      <c r="D10" s="28">
        <v>2959</v>
      </c>
      <c r="E10" s="55" t="s">
        <v>63</v>
      </c>
    </row>
    <row r="11" spans="2:5" ht="22.5" customHeight="1">
      <c r="B11" s="59"/>
      <c r="C11" s="58" t="s">
        <v>8</v>
      </c>
      <c r="D11" s="28">
        <v>17318</v>
      </c>
      <c r="E11" s="71" t="s">
        <v>64</v>
      </c>
    </row>
    <row r="12" spans="2:5" ht="22.5" customHeight="1">
      <c r="B12" s="59"/>
      <c r="C12" s="58" t="s">
        <v>53</v>
      </c>
      <c r="D12" s="26">
        <v>58</v>
      </c>
      <c r="E12" s="55" t="s">
        <v>56</v>
      </c>
    </row>
    <row r="13" spans="2:5" ht="22.5" customHeight="1">
      <c r="B13" s="59"/>
      <c r="C13" s="58" t="s">
        <v>53</v>
      </c>
      <c r="D13" s="26">
        <v>48</v>
      </c>
      <c r="E13" s="55" t="s">
        <v>55</v>
      </c>
    </row>
    <row r="14" spans="2:5" ht="22.5" customHeight="1">
      <c r="B14" s="59"/>
      <c r="C14" s="58" t="s">
        <v>9</v>
      </c>
      <c r="D14" s="26">
        <v>25</v>
      </c>
      <c r="E14" s="55" t="s">
        <v>50</v>
      </c>
    </row>
    <row r="15" spans="2:5" ht="22.5" customHeight="1">
      <c r="B15" s="59"/>
      <c r="C15" s="58" t="s">
        <v>5</v>
      </c>
      <c r="D15" s="28">
        <v>1090</v>
      </c>
      <c r="E15" s="55" t="s">
        <v>61</v>
      </c>
    </row>
    <row r="16" spans="2:5" ht="22.5" customHeight="1">
      <c r="B16" s="59"/>
      <c r="C16" s="58" t="s">
        <v>10</v>
      </c>
      <c r="D16" s="28">
        <v>333256250</v>
      </c>
      <c r="E16" s="64" t="s">
        <v>23</v>
      </c>
    </row>
    <row r="17" spans="2:5" ht="22.5" customHeight="1">
      <c r="B17" s="59"/>
      <c r="C17" s="58" t="s">
        <v>11</v>
      </c>
      <c r="D17" s="28">
        <v>370570676855</v>
      </c>
      <c r="E17" s="64" t="s">
        <v>23</v>
      </c>
    </row>
    <row r="18" spans="2:5" ht="22.5" customHeight="1">
      <c r="B18" s="59"/>
      <c r="C18" s="58" t="s">
        <v>11</v>
      </c>
      <c r="D18" s="28">
        <v>349132240316</v>
      </c>
      <c r="E18" s="55" t="s">
        <v>24</v>
      </c>
    </row>
    <row r="19" spans="2:5" ht="22.5" customHeight="1">
      <c r="B19" s="59"/>
      <c r="C19" s="58" t="s">
        <v>52</v>
      </c>
      <c r="D19" s="29">
        <v>0.9421475095629636</v>
      </c>
      <c r="E19" s="55" t="s">
        <v>25</v>
      </c>
    </row>
    <row r="20" spans="2:5" ht="22.5" customHeight="1">
      <c r="B20" s="59"/>
      <c r="C20" s="58" t="s">
        <v>11</v>
      </c>
      <c r="D20" s="28">
        <v>83685930090</v>
      </c>
      <c r="E20" s="55" t="s">
        <v>26</v>
      </c>
    </row>
    <row r="21" spans="2:5" ht="22.5" customHeight="1" thickBot="1">
      <c r="B21" s="77" t="s">
        <v>115</v>
      </c>
      <c r="C21" s="14" t="s">
        <v>12</v>
      </c>
      <c r="D21" s="78">
        <v>15</v>
      </c>
      <c r="E21" s="67" t="s">
        <v>27</v>
      </c>
    </row>
    <row r="22" ht="19.5" customHeight="1" thickTop="1"/>
  </sheetData>
  <sheetProtection/>
  <mergeCells count="2">
    <mergeCell ref="C1:E1"/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 -واحد آمار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6.421875" style="0" customWidth="1"/>
    <col min="2" max="2" width="21.00390625" style="0" customWidth="1"/>
    <col min="3" max="3" width="20.421875" style="0" customWidth="1"/>
    <col min="4" max="4" width="20.140625" style="0" customWidth="1"/>
    <col min="5" max="5" width="18.421875" style="0" customWidth="1"/>
    <col min="6" max="6" width="20.140625" style="0" customWidth="1"/>
    <col min="7" max="7" width="13.421875" style="0" customWidth="1"/>
  </cols>
  <sheetData>
    <row r="1" spans="1:6" ht="23.25">
      <c r="A1" s="82" t="s">
        <v>28</v>
      </c>
      <c r="B1" s="82"/>
      <c r="C1" s="82"/>
      <c r="D1" s="82"/>
      <c r="E1" s="82"/>
      <c r="F1" s="82"/>
    </row>
    <row r="2" spans="1:6" ht="26.25" thickBot="1">
      <c r="A2" s="83" t="str">
        <f>'p11400'!B1</f>
        <v>تا پایان  سال 1400</v>
      </c>
      <c r="B2" s="83"/>
      <c r="C2" s="83"/>
      <c r="D2" s="83"/>
      <c r="E2" s="83"/>
      <c r="F2" s="83"/>
    </row>
    <row r="3" spans="1:6" ht="23.25" thickTop="1">
      <c r="A3" s="1" t="s">
        <v>35</v>
      </c>
      <c r="B3" s="2" t="s">
        <v>34</v>
      </c>
      <c r="C3" s="2" t="s">
        <v>32</v>
      </c>
      <c r="D3" s="2" t="s">
        <v>32</v>
      </c>
      <c r="E3" s="2" t="s">
        <v>30</v>
      </c>
      <c r="F3" s="3" t="s">
        <v>29</v>
      </c>
    </row>
    <row r="4" spans="1:6" ht="22.5">
      <c r="A4" s="4" t="s">
        <v>36</v>
      </c>
      <c r="B4" s="5" t="s">
        <v>33</v>
      </c>
      <c r="C4" s="5" t="s">
        <v>33</v>
      </c>
      <c r="D4" s="5" t="s">
        <v>0</v>
      </c>
      <c r="E4" s="5" t="s">
        <v>31</v>
      </c>
      <c r="F4" s="6"/>
    </row>
    <row r="5" spans="1:6" ht="31.5">
      <c r="A5" s="34">
        <v>0.9315502825534264</v>
      </c>
      <c r="B5" s="35">
        <v>188786558166</v>
      </c>
      <c r="C5" s="35">
        <v>202658473409</v>
      </c>
      <c r="D5" s="35">
        <v>157552143</v>
      </c>
      <c r="E5" s="35">
        <v>37298</v>
      </c>
      <c r="F5" s="36" t="s">
        <v>37</v>
      </c>
    </row>
    <row r="6" spans="1:6" ht="31.5">
      <c r="A6" s="34">
        <v>0.7865859527564562</v>
      </c>
      <c r="B6" s="35">
        <v>9575835575</v>
      </c>
      <c r="C6" s="35">
        <v>12173921415</v>
      </c>
      <c r="D6" s="35">
        <v>11379701</v>
      </c>
      <c r="E6" s="35">
        <v>3152</v>
      </c>
      <c r="F6" s="36" t="s">
        <v>38</v>
      </c>
    </row>
    <row r="7" spans="1:6" ht="31.5">
      <c r="A7" s="34">
        <v>0.9680975326605246</v>
      </c>
      <c r="B7" s="35">
        <v>150769846575</v>
      </c>
      <c r="C7" s="35">
        <v>155738282031</v>
      </c>
      <c r="D7" s="35">
        <v>164324406</v>
      </c>
      <c r="E7" s="35">
        <v>10520</v>
      </c>
      <c r="F7" s="36" t="s">
        <v>47</v>
      </c>
    </row>
    <row r="8" spans="1:6" ht="32.25" thickBot="1">
      <c r="A8" s="37">
        <f>B8/C8</f>
        <v>0.9421475095629636</v>
      </c>
      <c r="B8" s="38">
        <f>SUM(B5:B7)</f>
        <v>349132240316</v>
      </c>
      <c r="C8" s="38">
        <f>SUM(C5:C7)</f>
        <v>370570676855</v>
      </c>
      <c r="D8" s="38">
        <f>SUM(D5:D7)</f>
        <v>333256250</v>
      </c>
      <c r="E8" s="38">
        <f>SUM(E5:E7)</f>
        <v>50970</v>
      </c>
      <c r="F8" s="39" t="s">
        <v>48</v>
      </c>
    </row>
    <row r="9" spans="1:6" ht="20.25" thickTop="1">
      <c r="A9" s="40"/>
      <c r="B9" s="40"/>
      <c r="C9" s="40"/>
      <c r="D9" s="40"/>
      <c r="E9" s="40"/>
      <c r="F9" s="40"/>
    </row>
    <row r="10" spans="1:6" ht="36.75" thickBot="1">
      <c r="A10" s="84" t="s">
        <v>39</v>
      </c>
      <c r="B10" s="84"/>
      <c r="C10" s="84"/>
      <c r="D10" s="84"/>
      <c r="E10" s="84"/>
      <c r="F10" s="84"/>
    </row>
    <row r="11" spans="1:7" ht="27.75" thickTop="1">
      <c r="A11" s="41" t="s">
        <v>96</v>
      </c>
      <c r="B11" s="73" t="s">
        <v>44</v>
      </c>
      <c r="C11" s="42" t="s">
        <v>43</v>
      </c>
      <c r="D11" s="42" t="s">
        <v>42</v>
      </c>
      <c r="E11" s="42" t="s">
        <v>41</v>
      </c>
      <c r="F11" s="42" t="s">
        <v>40</v>
      </c>
      <c r="G11" s="43" t="s">
        <v>29</v>
      </c>
    </row>
    <row r="12" spans="1:7" ht="19.5">
      <c r="A12" s="44"/>
      <c r="B12" s="74"/>
      <c r="C12" s="45"/>
      <c r="D12" s="45"/>
      <c r="E12" s="45"/>
      <c r="F12" s="45"/>
      <c r="G12" s="46"/>
    </row>
    <row r="13" spans="1:7" ht="31.5">
      <c r="A13" s="47">
        <v>251</v>
      </c>
      <c r="B13" s="75">
        <v>5752</v>
      </c>
      <c r="C13" s="48">
        <v>352</v>
      </c>
      <c r="D13" s="48">
        <v>459</v>
      </c>
      <c r="E13" s="48">
        <v>945</v>
      </c>
      <c r="F13" s="48">
        <v>29539</v>
      </c>
      <c r="G13" s="36" t="s">
        <v>45</v>
      </c>
    </row>
    <row r="14" spans="1:7" ht="31.5">
      <c r="A14" s="47">
        <v>20</v>
      </c>
      <c r="B14" s="75">
        <v>256</v>
      </c>
      <c r="C14" s="48">
        <v>24</v>
      </c>
      <c r="D14" s="48">
        <v>96</v>
      </c>
      <c r="E14" s="48">
        <v>88</v>
      </c>
      <c r="F14" s="48">
        <v>2668</v>
      </c>
      <c r="G14" s="36" t="s">
        <v>46</v>
      </c>
    </row>
    <row r="15" spans="1:7" ht="31.5">
      <c r="A15" s="47">
        <v>77</v>
      </c>
      <c r="B15" s="75">
        <v>1379</v>
      </c>
      <c r="C15" s="48">
        <v>83</v>
      </c>
      <c r="D15" s="48">
        <v>345</v>
      </c>
      <c r="E15" s="48">
        <v>171</v>
      </c>
      <c r="F15" s="48">
        <v>8465</v>
      </c>
      <c r="G15" s="36" t="s">
        <v>47</v>
      </c>
    </row>
    <row r="16" spans="1:7" ht="32.25" thickBot="1">
      <c r="A16" s="49">
        <f aca="true" t="shared" si="0" ref="A16:F16">SUM(A13:A15)</f>
        <v>348</v>
      </c>
      <c r="B16" s="76">
        <f t="shared" si="0"/>
        <v>7387</v>
      </c>
      <c r="C16" s="50">
        <f t="shared" si="0"/>
        <v>459</v>
      </c>
      <c r="D16" s="50">
        <f t="shared" si="0"/>
        <v>900</v>
      </c>
      <c r="E16" s="50">
        <f t="shared" si="0"/>
        <v>1204</v>
      </c>
      <c r="F16" s="50">
        <f t="shared" si="0"/>
        <v>40672</v>
      </c>
      <c r="G16" s="39" t="s">
        <v>49</v>
      </c>
    </row>
    <row r="17" ht="13.5" thickTop="1"/>
    <row r="18" ht="13.5" thickBot="1"/>
    <row r="19" spans="2:5" ht="24" thickBot="1">
      <c r="B19" s="22">
        <f>IF(B8='p11400'!D18,1," ")</f>
        <v>1</v>
      </c>
      <c r="C19" s="22">
        <f>IF(C8='p11400'!D17,1," ")</f>
        <v>1</v>
      </c>
      <c r="D19" s="22">
        <f>IF(D8='p11400'!D16,1," ")</f>
        <v>1</v>
      </c>
      <c r="E19" s="52">
        <f>IF(E8='p11400'!D5,1," ")</f>
        <v>1</v>
      </c>
    </row>
    <row r="20" ht="24" thickBot="1">
      <c r="E20" s="52">
        <f>IF(SUM(A16:F16)=E8,1," ")</f>
        <v>1</v>
      </c>
    </row>
    <row r="24" ht="12.75">
      <c r="A24" t="s">
        <v>51</v>
      </c>
    </row>
  </sheetData>
  <sheetProtection/>
  <mergeCells count="3">
    <mergeCell ref="A1:F1"/>
    <mergeCell ref="A2:F2"/>
    <mergeCell ref="A10:F10"/>
  </mergeCells>
  <printOptions/>
  <pageMargins left="0.9448818897637796" right="0.7480314960629921" top="0.8267716535433072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 -واحد آمار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6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2" t="s">
        <v>28</v>
      </c>
      <c r="B1" s="82"/>
      <c r="C1" s="82"/>
      <c r="D1" s="82"/>
      <c r="E1" s="82"/>
      <c r="F1" s="82"/>
    </row>
    <row r="2" spans="1:6" ht="26.25" thickBot="1">
      <c r="A2" s="83" t="str">
        <f>'p187'!B1</f>
        <v>تا پايان سال 1387</v>
      </c>
      <c r="B2" s="83"/>
      <c r="C2" s="83"/>
      <c r="D2" s="83"/>
      <c r="E2" s="83"/>
      <c r="F2" s="83"/>
    </row>
    <row r="3" spans="1:6" ht="23.25" thickTop="1">
      <c r="A3" s="1" t="s">
        <v>35</v>
      </c>
      <c r="B3" s="2" t="s">
        <v>34</v>
      </c>
      <c r="C3" s="2" t="s">
        <v>32</v>
      </c>
      <c r="D3" s="2" t="s">
        <v>32</v>
      </c>
      <c r="E3" s="2" t="s">
        <v>30</v>
      </c>
      <c r="F3" s="3" t="s">
        <v>29</v>
      </c>
    </row>
    <row r="4" spans="1:6" ht="22.5">
      <c r="A4" s="4" t="s">
        <v>36</v>
      </c>
      <c r="B4" s="5" t="s">
        <v>33</v>
      </c>
      <c r="C4" s="5" t="s">
        <v>33</v>
      </c>
      <c r="D4" s="5" t="s">
        <v>0</v>
      </c>
      <c r="E4" s="5" t="s">
        <v>31</v>
      </c>
      <c r="F4" s="6"/>
    </row>
    <row r="5" spans="1:6" ht="31.5">
      <c r="A5" s="34">
        <f>B5/C5</f>
        <v>0.9600970259991319</v>
      </c>
      <c r="B5" s="35">
        <v>18853478487</v>
      </c>
      <c r="C5" s="35">
        <v>19637055398</v>
      </c>
      <c r="D5" s="35">
        <v>132578182</v>
      </c>
      <c r="E5" s="35">
        <v>24111</v>
      </c>
      <c r="F5" s="36" t="s">
        <v>37</v>
      </c>
    </row>
    <row r="6" spans="1:6" ht="31.5">
      <c r="A6" s="34">
        <f>B6/C6</f>
        <v>0.9268587918584034</v>
      </c>
      <c r="B6" s="35">
        <v>706065601</v>
      </c>
      <c r="C6" s="35">
        <v>761783356</v>
      </c>
      <c r="D6" s="35">
        <v>8419742</v>
      </c>
      <c r="E6" s="35">
        <v>2006</v>
      </c>
      <c r="F6" s="36" t="s">
        <v>38</v>
      </c>
    </row>
    <row r="7" spans="1:6" ht="31.5">
      <c r="A7" s="34">
        <f>B7/C7</f>
        <v>0.9619024118438446</v>
      </c>
      <c r="B7" s="35">
        <v>2169976099</v>
      </c>
      <c r="C7" s="35">
        <v>2255921258</v>
      </c>
      <c r="D7" s="35">
        <v>32048564</v>
      </c>
      <c r="E7" s="35">
        <v>6849</v>
      </c>
      <c r="F7" s="36" t="s">
        <v>47</v>
      </c>
    </row>
    <row r="8" spans="1:6" ht="32.25" thickBot="1">
      <c r="A8" s="37">
        <f>B8/C8</f>
        <v>0.9591591425153077</v>
      </c>
      <c r="B8" s="38">
        <f>SUM(B5:B7)</f>
        <v>21729520187</v>
      </c>
      <c r="C8" s="38">
        <f>SUM(C5:C7)</f>
        <v>22654760012</v>
      </c>
      <c r="D8" s="38">
        <f>SUM(D5:D7)</f>
        <v>173046488</v>
      </c>
      <c r="E8" s="38">
        <f>SUM(E5:E7)</f>
        <v>32966</v>
      </c>
      <c r="F8" s="39" t="s">
        <v>48</v>
      </c>
    </row>
    <row r="9" spans="1:6" ht="20.25" thickTop="1">
      <c r="A9" s="40"/>
      <c r="B9" s="40"/>
      <c r="C9" s="40"/>
      <c r="D9" s="40"/>
      <c r="E9" s="40"/>
      <c r="F9" s="40"/>
    </row>
    <row r="10" spans="1:6" ht="36.75" thickBot="1">
      <c r="A10" s="84" t="s">
        <v>39</v>
      </c>
      <c r="B10" s="84"/>
      <c r="C10" s="84"/>
      <c r="D10" s="84"/>
      <c r="E10" s="84"/>
      <c r="F10" s="84"/>
    </row>
    <row r="11" spans="1:6" ht="27.75" thickTop="1">
      <c r="A11" s="41" t="s">
        <v>44</v>
      </c>
      <c r="B11" s="42" t="s">
        <v>43</v>
      </c>
      <c r="C11" s="42" t="s">
        <v>42</v>
      </c>
      <c r="D11" s="42" t="s">
        <v>41</v>
      </c>
      <c r="E11" s="42" t="s">
        <v>40</v>
      </c>
      <c r="F11" s="43" t="s">
        <v>29</v>
      </c>
    </row>
    <row r="12" spans="1:6" ht="19.5">
      <c r="A12" s="44"/>
      <c r="B12" s="45"/>
      <c r="C12" s="45"/>
      <c r="D12" s="45"/>
      <c r="E12" s="45"/>
      <c r="F12" s="46"/>
    </row>
    <row r="13" spans="1:6" ht="31.5">
      <c r="A13" s="47">
        <v>3764</v>
      </c>
      <c r="B13" s="48">
        <v>352</v>
      </c>
      <c r="C13" s="48">
        <v>171</v>
      </c>
      <c r="D13" s="48">
        <v>750</v>
      </c>
      <c r="E13" s="48">
        <v>19074</v>
      </c>
      <c r="F13" s="36" t="s">
        <v>45</v>
      </c>
    </row>
    <row r="14" spans="1:6" ht="31.5">
      <c r="A14" s="47">
        <v>170</v>
      </c>
      <c r="B14" s="48">
        <v>12</v>
      </c>
      <c r="C14" s="48">
        <v>25</v>
      </c>
      <c r="D14" s="48">
        <v>66</v>
      </c>
      <c r="E14" s="48">
        <v>1733</v>
      </c>
      <c r="F14" s="36" t="s">
        <v>46</v>
      </c>
    </row>
    <row r="15" spans="1:6" ht="31.5">
      <c r="A15" s="47">
        <v>763</v>
      </c>
      <c r="B15" s="48">
        <v>107</v>
      </c>
      <c r="C15" s="48">
        <v>104</v>
      </c>
      <c r="D15" s="48">
        <v>193</v>
      </c>
      <c r="E15" s="48">
        <v>5682</v>
      </c>
      <c r="F15" s="36" t="s">
        <v>47</v>
      </c>
    </row>
    <row r="16" spans="1:6" ht="32.25" thickBot="1">
      <c r="A16" s="49">
        <f>SUM(A13:A15)</f>
        <v>4697</v>
      </c>
      <c r="B16" s="50">
        <f>SUM(B13:B15)</f>
        <v>471</v>
      </c>
      <c r="C16" s="50">
        <f>SUM(C13:C15)</f>
        <v>300</v>
      </c>
      <c r="D16" s="50">
        <f>SUM(D13:D15)</f>
        <v>1009</v>
      </c>
      <c r="E16" s="50">
        <f>SUM(E13:E15)</f>
        <v>26489</v>
      </c>
      <c r="F16" s="39" t="s">
        <v>49</v>
      </c>
    </row>
    <row r="17" ht="13.5" thickTop="1"/>
    <row r="18" ht="13.5" thickBot="1"/>
    <row r="19" spans="2:5" ht="24" thickBot="1">
      <c r="B19" s="22">
        <f>IF(B8='p187'!D18,1," ")</f>
        <v>1</v>
      </c>
      <c r="C19" s="22">
        <f>IF(C8='p187'!D17,1," ")</f>
        <v>1</v>
      </c>
      <c r="D19" s="22">
        <f>IF(D8='p187'!D16,1," ")</f>
        <v>1</v>
      </c>
      <c r="E19" s="22">
        <f>IF(E8='p187'!D5,1," ")</f>
        <v>1</v>
      </c>
    </row>
    <row r="20" ht="24" thickBot="1">
      <c r="E20" s="22">
        <f>IF(SUM(A16:E16)=E8,1," ")</f>
        <v>1</v>
      </c>
    </row>
    <row r="24" ht="12.75">
      <c r="A24" t="s">
        <v>51</v>
      </c>
    </row>
  </sheetData>
  <sheetProtection/>
  <mergeCells count="3">
    <mergeCell ref="A1:F1"/>
    <mergeCell ref="A2:F2"/>
    <mergeCell ref="A10:F10"/>
  </mergeCells>
  <printOptions/>
  <pageMargins left="0.93" right="0.7480314960629921" top="0.81" bottom="0.984251968503937" header="0.5118110236220472" footer="0.5118110236220472"/>
  <pageSetup horizontalDpi="300" verticalDpi="300" orientation="landscape" paperSize="9" r:id="rId2"/>
  <headerFooter alignWithMargins="0">
    <oddFooter>&amp;L&amp;F-&amp;A&amp;C&amp;"DecoType Thuluth,Regular"&amp;11معاونت طرح و برنامه - واحد آمار و انفورماتيك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E20"/>
  <sheetViews>
    <sheetView zoomScale="90" zoomScaleNormal="90" zoomScalePageLayoutView="0" workbookViewId="0" topLeftCell="A4">
      <selection activeCell="D14" sqref="D14"/>
    </sheetView>
  </sheetViews>
  <sheetFormatPr defaultColWidth="9.140625" defaultRowHeight="12.75"/>
  <cols>
    <col min="1" max="1" width="2.28125" style="0" customWidth="1"/>
    <col min="2" max="2" width="42.8515625" style="0" customWidth="1"/>
    <col min="3" max="3" width="17.57421875" style="0" customWidth="1"/>
    <col min="4" max="4" width="26.7109375" style="0" customWidth="1"/>
    <col min="5" max="5" width="47.57421875" style="0" customWidth="1"/>
  </cols>
  <sheetData>
    <row r="1" spans="2:5" ht="43.5" customHeight="1" thickBot="1">
      <c r="B1" s="72" t="s">
        <v>117</v>
      </c>
      <c r="C1" s="89" t="s">
        <v>1</v>
      </c>
      <c r="D1" s="89"/>
      <c r="E1" s="89"/>
    </row>
    <row r="2" spans="2:5" ht="30" customHeight="1" thickTop="1">
      <c r="B2" s="19" t="s">
        <v>16</v>
      </c>
      <c r="C2" s="20" t="s">
        <v>15</v>
      </c>
      <c r="D2" s="20" t="s">
        <v>14</v>
      </c>
      <c r="E2" s="21" t="s">
        <v>13</v>
      </c>
    </row>
    <row r="3" spans="2:5" ht="24.75" customHeight="1">
      <c r="B3" s="57" t="s">
        <v>2</v>
      </c>
      <c r="C3" s="58" t="s">
        <v>3</v>
      </c>
      <c r="D3" s="53">
        <v>5646</v>
      </c>
      <c r="E3" s="55" t="s">
        <v>17</v>
      </c>
    </row>
    <row r="4" spans="2:5" ht="24.75" customHeight="1">
      <c r="B4" s="59"/>
      <c r="C4" s="58" t="s">
        <v>4</v>
      </c>
      <c r="D4" s="53">
        <f>'[7]mojtasesa140112'!$M$6+'[7]mojtasesa140112'!$L$6</f>
        <v>24</v>
      </c>
      <c r="E4" s="55" t="s">
        <v>18</v>
      </c>
    </row>
    <row r="5" spans="2:5" ht="24.75" customHeight="1">
      <c r="B5" s="60"/>
      <c r="C5" s="61" t="s">
        <v>5</v>
      </c>
      <c r="D5" s="27">
        <f>'[6]fvbo06'!$M$14</f>
        <v>51785</v>
      </c>
      <c r="E5" s="62" t="s">
        <v>54</v>
      </c>
    </row>
    <row r="6" spans="2:5" ht="24.75" customHeight="1">
      <c r="B6" s="79" t="str">
        <f>+"به تفکیک تعرفه: خانگی"&amp;'[6]fvbo06'!$M$8&amp;"-عمومی"&amp;'[6]fvbo06'!$M$9&amp;"-کشاورزی"&amp;'[6]fvbo06'!$M$10&amp;"-صنعتی"&amp;'[6]fvbo06'!$M$11&amp;"-تجاری"&amp;'[6]fvbo06'!$M$12&amp;"-روشنایی معابر"&amp;'[6]fvbo06'!$M$13</f>
        <v>به تفکیک تعرفه: خانگی41325-عمومی1247-کشاورزی915-صنعتی474-تجاری7476-روشنایی معابر348</v>
      </c>
      <c r="C6" s="80"/>
      <c r="D6" s="80"/>
      <c r="E6" s="81"/>
    </row>
    <row r="7" spans="2:5" ht="22.5" customHeight="1">
      <c r="B7" s="59"/>
      <c r="C7" s="58" t="s">
        <v>6</v>
      </c>
      <c r="D7" s="53">
        <f>+'[7]mojtasesa140112'!$K$6+'[7]mojtasesa140112'!$J$6+'[7]mojtasesa140112'!$I$6</f>
        <v>999.3285999999999</v>
      </c>
      <c r="E7" s="55" t="s">
        <v>19</v>
      </c>
    </row>
    <row r="8" spans="2:5" ht="22.5" customHeight="1">
      <c r="B8" s="59"/>
      <c r="C8" s="58" t="s">
        <v>6</v>
      </c>
      <c r="D8" s="53">
        <f>'[7]mojtasesa140112'!$H$6+'[7]mojtasesa140112'!$G$6+'[7]mojtasesa140112'!$F$6+'[7]mojtasesa140112'!$E$6</f>
        <v>507.929</v>
      </c>
      <c r="E8" s="55" t="s">
        <v>20</v>
      </c>
    </row>
    <row r="9" spans="2:5" ht="22.5" customHeight="1">
      <c r="B9" s="7" t="str">
        <f>+"با قدرت "&amp;'[7]mojtasesa140112'!$C$6+'[7]mojtasesa140112'!$A$6&amp;" KVA"</f>
        <v>با قدرت 158158 KVA</v>
      </c>
      <c r="C9" s="58" t="s">
        <v>7</v>
      </c>
      <c r="D9" s="28">
        <f>+'[7]mojtasesa140112'!$D$6+'[7]mojtasesa140112'!$B$6</f>
        <v>1346</v>
      </c>
      <c r="E9" s="55" t="s">
        <v>21</v>
      </c>
    </row>
    <row r="10" spans="2:5" ht="22.5" customHeight="1">
      <c r="B10" s="63"/>
      <c r="C10" s="58" t="s">
        <v>7</v>
      </c>
      <c r="D10" s="28">
        <f>'[7]lamp '!$B$5</f>
        <v>20620</v>
      </c>
      <c r="E10" s="55" t="s">
        <v>116</v>
      </c>
    </row>
    <row r="11" spans="2:5" ht="22.5" customHeight="1">
      <c r="B11" s="59"/>
      <c r="C11" s="58" t="s">
        <v>53</v>
      </c>
      <c r="D11" s="26">
        <v>59</v>
      </c>
      <c r="E11" s="55" t="s">
        <v>56</v>
      </c>
    </row>
    <row r="12" spans="2:5" ht="22.5" customHeight="1">
      <c r="B12" s="59"/>
      <c r="C12" s="58" t="s">
        <v>53</v>
      </c>
      <c r="D12" s="26">
        <v>41</v>
      </c>
      <c r="E12" s="55" t="s">
        <v>55</v>
      </c>
    </row>
    <row r="13" spans="2:5" ht="22.5" customHeight="1">
      <c r="B13" s="59"/>
      <c r="C13" s="58" t="s">
        <v>9</v>
      </c>
      <c r="D13" s="26">
        <v>25</v>
      </c>
      <c r="E13" s="55" t="s">
        <v>50</v>
      </c>
    </row>
    <row r="14" spans="2:5" ht="22.5" customHeight="1">
      <c r="B14" s="59"/>
      <c r="C14" s="58" t="s">
        <v>5</v>
      </c>
      <c r="D14" s="28">
        <f>'[5]فروش 2'!$A$7</f>
        <v>1109</v>
      </c>
      <c r="E14" s="55" t="s">
        <v>61</v>
      </c>
    </row>
    <row r="15" spans="2:5" ht="22.5" customHeight="1">
      <c r="B15" s="59"/>
      <c r="C15" s="58" t="s">
        <v>10</v>
      </c>
      <c r="D15" s="28">
        <f>+'[6]fvbo06'!$L$14</f>
        <v>332621115</v>
      </c>
      <c r="E15" s="64" t="s">
        <v>23</v>
      </c>
    </row>
    <row r="16" spans="2:5" ht="22.5" customHeight="1">
      <c r="B16" s="59"/>
      <c r="C16" s="58" t="s">
        <v>11</v>
      </c>
      <c r="D16" s="28">
        <f>+'[6]fvbo06'!$G$14</f>
        <v>437334967607</v>
      </c>
      <c r="E16" s="64" t="s">
        <v>23</v>
      </c>
    </row>
    <row r="17" spans="2:5" ht="22.5" customHeight="1">
      <c r="B17" s="59"/>
      <c r="C17" s="58" t="s">
        <v>11</v>
      </c>
      <c r="D17" s="28">
        <f>+'[6]fvbo06'!$B$14</f>
        <v>436001958137</v>
      </c>
      <c r="E17" s="55" t="s">
        <v>24</v>
      </c>
    </row>
    <row r="18" spans="2:5" ht="22.5" customHeight="1">
      <c r="B18" s="59"/>
      <c r="C18" s="58" t="s">
        <v>52</v>
      </c>
      <c r="D18" s="29">
        <f>D17/D16</f>
        <v>0.9969519714435506</v>
      </c>
      <c r="E18" s="55" t="s">
        <v>25</v>
      </c>
    </row>
    <row r="19" spans="2:5" ht="22.5" customHeight="1">
      <c r="B19" s="59"/>
      <c r="C19" s="58" t="s">
        <v>11</v>
      </c>
      <c r="D19" s="28">
        <f>+'[6]fvbo06'!$D$14</f>
        <v>85018939560</v>
      </c>
      <c r="E19" s="55" t="s">
        <v>26</v>
      </c>
    </row>
    <row r="20" spans="2:5" ht="22.5" customHeight="1" thickBot="1">
      <c r="B20" s="77" t="str">
        <f>"زیر دیپلم"&amp;'[4]12'!$B$2&amp;"-دیپلم"&amp;'[4]12'!$C$2&amp;"-فوق دیپلم"&amp;'[4]12'!$D$2&amp;"-لیسانس"&amp;'[4]12'!$E$2&amp;"-فوق لیسانس"&amp;'[4]12'!$F$2</f>
        <v>زیر دیپلم1-دیپلم1-فوق دیپلم3-لیسانس11-فوق لیسانس6</v>
      </c>
      <c r="C20" s="14" t="s">
        <v>12</v>
      </c>
      <c r="D20" s="78">
        <f>'[4]12'!$H$2</f>
        <v>22</v>
      </c>
      <c r="E20" s="67" t="s">
        <v>27</v>
      </c>
    </row>
    <row r="21" ht="19.5" customHeight="1" thickTop="1"/>
  </sheetData>
  <sheetProtection/>
  <mergeCells count="2">
    <mergeCell ref="C1:E1"/>
    <mergeCell ref="B6:E6"/>
  </mergeCells>
  <printOptions/>
  <pageMargins left="0.35433070866141736" right="0.35433070866141736" top="0.1968503937007874" bottom="0.7874015748031497" header="0.11811023622047245" footer="0.5118110236220472"/>
  <pageSetup horizontalDpi="600" verticalDpi="600" orientation="landscape" paperSize="9" r:id="rId2"/>
  <headerFooter alignWithMargins="0">
    <oddFooter>&amp;L&amp;F - &amp;A&amp;C&amp;"B Fantezy,Regular"&amp;11معاونت برنامه ريزي  -واحد آمار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6.421875" style="0" customWidth="1"/>
    <col min="2" max="2" width="21.00390625" style="0" customWidth="1"/>
    <col min="3" max="3" width="20.421875" style="0" customWidth="1"/>
    <col min="4" max="4" width="20.140625" style="0" customWidth="1"/>
    <col min="5" max="5" width="18.421875" style="0" customWidth="1"/>
    <col min="6" max="6" width="20.140625" style="0" customWidth="1"/>
    <col min="7" max="7" width="13.421875" style="0" customWidth="1"/>
  </cols>
  <sheetData>
    <row r="1" spans="1:6" ht="23.25">
      <c r="A1" s="82" t="s">
        <v>28</v>
      </c>
      <c r="B1" s="82"/>
      <c r="C1" s="82"/>
      <c r="D1" s="82"/>
      <c r="E1" s="82"/>
      <c r="F1" s="82"/>
    </row>
    <row r="2" spans="1:6" ht="26.25" thickBot="1">
      <c r="A2" s="83" t="str">
        <f>'p11401'!B1</f>
        <v>تا پایان   سال 1401</v>
      </c>
      <c r="B2" s="83"/>
      <c r="C2" s="83"/>
      <c r="D2" s="83"/>
      <c r="E2" s="83"/>
      <c r="F2" s="83"/>
    </row>
    <row r="3" spans="1:6" ht="23.25" thickTop="1">
      <c r="A3" s="1" t="s">
        <v>35</v>
      </c>
      <c r="B3" s="2" t="s">
        <v>34</v>
      </c>
      <c r="C3" s="2" t="s">
        <v>32</v>
      </c>
      <c r="D3" s="2" t="s">
        <v>32</v>
      </c>
      <c r="E3" s="2" t="s">
        <v>30</v>
      </c>
      <c r="F3" s="3" t="s">
        <v>29</v>
      </c>
    </row>
    <row r="4" spans="1:6" ht="22.5">
      <c r="A4" s="4" t="s">
        <v>36</v>
      </c>
      <c r="B4" s="5" t="s">
        <v>33</v>
      </c>
      <c r="C4" s="5" t="s">
        <v>33</v>
      </c>
      <c r="D4" s="5" t="s">
        <v>0</v>
      </c>
      <c r="E4" s="5" t="s">
        <v>31</v>
      </c>
      <c r="F4" s="6"/>
    </row>
    <row r="5" spans="1:6" ht="31.5">
      <c r="A5" s="34">
        <f>B5/C5</f>
        <v>1.0129800476803954</v>
      </c>
      <c r="B5" s="35">
        <f>+'[6]fvbn21'!$B$14</f>
        <v>268236467262</v>
      </c>
      <c r="C5" s="35">
        <f>+'[6]fvbn21'!$G$14</f>
        <v>264799358957</v>
      </c>
      <c r="D5" s="35">
        <f>+'[6]fvbn21'!$L$14</f>
        <v>164046573</v>
      </c>
      <c r="E5" s="35">
        <f>+'[6]fvbn21'!$M$14</f>
        <v>37942</v>
      </c>
      <c r="F5" s="36" t="s">
        <v>37</v>
      </c>
    </row>
    <row r="6" spans="1:6" ht="31.5">
      <c r="A6" s="34">
        <f>B6/C6</f>
        <v>1.109932527735885</v>
      </c>
      <c r="B6" s="35">
        <f>+'[6]fvbn22'!$B$14</f>
        <v>16387014272</v>
      </c>
      <c r="C6" s="35">
        <f>+'[6]fvbn22'!$G$14</f>
        <v>14763973361</v>
      </c>
      <c r="D6" s="35">
        <f>+'[6]fvbn22'!$L$14</f>
        <v>13044191</v>
      </c>
      <c r="E6" s="35">
        <f>+'[6]fvbn22'!$M$14</f>
        <v>3196</v>
      </c>
      <c r="F6" s="36" t="s">
        <v>38</v>
      </c>
    </row>
    <row r="7" spans="1:6" ht="31.5">
      <c r="A7" s="34">
        <f>B7/C7</f>
        <v>0.9594784026020313</v>
      </c>
      <c r="B7" s="35">
        <f>+'[6]fvbn23'!$B$14</f>
        <v>151378476603</v>
      </c>
      <c r="C7" s="35">
        <f>+'[6]fvbn23'!$G$14</f>
        <v>157771635289</v>
      </c>
      <c r="D7" s="35">
        <f>+'[6]fvbn23'!$L$14</f>
        <v>155530351</v>
      </c>
      <c r="E7" s="35">
        <f>+'[6]fvbn23'!$M$14</f>
        <v>10647</v>
      </c>
      <c r="F7" s="36" t="s">
        <v>47</v>
      </c>
    </row>
    <row r="8" spans="1:6" ht="32.25" thickBot="1">
      <c r="A8" s="37">
        <f>B8/C8</f>
        <v>0.9969519714435506</v>
      </c>
      <c r="B8" s="38">
        <f>SUM(B5:B7)</f>
        <v>436001958137</v>
      </c>
      <c r="C8" s="38">
        <f>SUM(C5:C7)</f>
        <v>437334967607</v>
      </c>
      <c r="D8" s="38">
        <f>SUM(D5:D7)</f>
        <v>332621115</v>
      </c>
      <c r="E8" s="38">
        <f>SUM(E5:E7)</f>
        <v>51785</v>
      </c>
      <c r="F8" s="39" t="s">
        <v>48</v>
      </c>
    </row>
    <row r="9" spans="1:6" ht="20.25" thickTop="1">
      <c r="A9" s="40"/>
      <c r="B9" s="40"/>
      <c r="C9" s="40"/>
      <c r="D9" s="40"/>
      <c r="E9" s="40"/>
      <c r="F9" s="40"/>
    </row>
    <row r="10" spans="1:6" ht="36.75" thickBot="1">
      <c r="A10" s="84" t="s">
        <v>39</v>
      </c>
      <c r="B10" s="84"/>
      <c r="C10" s="84"/>
      <c r="D10" s="84"/>
      <c r="E10" s="84"/>
      <c r="F10" s="84"/>
    </row>
    <row r="11" spans="1:7" ht="27.75" thickTop="1">
      <c r="A11" s="41" t="s">
        <v>96</v>
      </c>
      <c r="B11" s="73" t="s">
        <v>44</v>
      </c>
      <c r="C11" s="42" t="s">
        <v>43</v>
      </c>
      <c r="D11" s="42" t="s">
        <v>42</v>
      </c>
      <c r="E11" s="42" t="s">
        <v>41</v>
      </c>
      <c r="F11" s="42" t="s">
        <v>40</v>
      </c>
      <c r="G11" s="43" t="s">
        <v>29</v>
      </c>
    </row>
    <row r="12" spans="1:7" ht="19.5">
      <c r="A12" s="44"/>
      <c r="B12" s="74"/>
      <c r="C12" s="45"/>
      <c r="D12" s="45"/>
      <c r="E12" s="45"/>
      <c r="F12" s="45"/>
      <c r="G12" s="46"/>
    </row>
    <row r="13" spans="1:7" ht="31.5">
      <c r="A13" s="47">
        <f>'[6]fvbn21'!$M$13</f>
        <v>251</v>
      </c>
      <c r="B13" s="75">
        <f>'[6]fvbn21'!$M$12</f>
        <v>5802</v>
      </c>
      <c r="C13" s="48">
        <f>'[6]fvbn21'!$M$11</f>
        <v>366</v>
      </c>
      <c r="D13" s="48">
        <f>+'[6]fvbn21'!$M$10</f>
        <v>466</v>
      </c>
      <c r="E13" s="48">
        <f>+'[6]fvbn21'!$M$9</f>
        <v>988</v>
      </c>
      <c r="F13" s="48">
        <f>+'[6]fvbn21'!$M$8</f>
        <v>30069</v>
      </c>
      <c r="G13" s="36" t="s">
        <v>45</v>
      </c>
    </row>
    <row r="14" spans="1:7" ht="31.5">
      <c r="A14" s="47">
        <f>'[6]fvbn22'!$M$13</f>
        <v>20</v>
      </c>
      <c r="B14" s="75">
        <f>'[6]fvbn22'!$M$12</f>
        <v>262</v>
      </c>
      <c r="C14" s="48">
        <f>'[6]fvbn22'!$M$11</f>
        <v>24</v>
      </c>
      <c r="D14" s="48">
        <f>'[6]fvbn22'!$M$10</f>
        <v>96</v>
      </c>
      <c r="E14" s="48">
        <f>'[6]fvbn22'!$M$9</f>
        <v>91</v>
      </c>
      <c r="F14" s="48">
        <f>'[6]fvbn22'!$M$8</f>
        <v>2703</v>
      </c>
      <c r="G14" s="36" t="s">
        <v>46</v>
      </c>
    </row>
    <row r="15" spans="1:7" ht="31.5">
      <c r="A15" s="47">
        <f>'[6]fvbn23'!$M$13</f>
        <v>77</v>
      </c>
      <c r="B15" s="75">
        <f>'[6]fvbn23'!$M$12</f>
        <v>1412</v>
      </c>
      <c r="C15" s="48">
        <f>'[6]fvbn23'!$M$11</f>
        <v>84</v>
      </c>
      <c r="D15" s="48">
        <f>'[6]fvbn23'!$M$10</f>
        <v>353</v>
      </c>
      <c r="E15" s="48">
        <f>'[6]fvbn23'!$M$9</f>
        <v>168</v>
      </c>
      <c r="F15" s="48">
        <f>'[6]fvbn23'!$M$8</f>
        <v>8553</v>
      </c>
      <c r="G15" s="36" t="s">
        <v>47</v>
      </c>
    </row>
    <row r="16" spans="1:7" ht="32.25" thickBot="1">
      <c r="A16" s="49">
        <f aca="true" t="shared" si="0" ref="A16:F16">SUM(A13:A15)</f>
        <v>348</v>
      </c>
      <c r="B16" s="76">
        <f t="shared" si="0"/>
        <v>7476</v>
      </c>
      <c r="C16" s="50">
        <f t="shared" si="0"/>
        <v>474</v>
      </c>
      <c r="D16" s="50">
        <f t="shared" si="0"/>
        <v>915</v>
      </c>
      <c r="E16" s="50">
        <f t="shared" si="0"/>
        <v>1247</v>
      </c>
      <c r="F16" s="50">
        <f t="shared" si="0"/>
        <v>41325</v>
      </c>
      <c r="G16" s="39" t="s">
        <v>49</v>
      </c>
    </row>
    <row r="17" ht="13.5" thickTop="1"/>
    <row r="18" ht="13.5" thickBot="1"/>
    <row r="19" spans="2:5" ht="24" thickBot="1">
      <c r="B19" s="22">
        <f>IF(B8='p11401'!D17,1," ")</f>
        <v>1</v>
      </c>
      <c r="C19" s="22">
        <f>IF(C8='p11401'!D16,1," ")</f>
        <v>1</v>
      </c>
      <c r="D19" s="22">
        <f>IF(D8='p11401'!D15,1," ")</f>
        <v>1</v>
      </c>
      <c r="E19" s="52">
        <f>IF(E8='p11401'!D5,1," ")</f>
        <v>1</v>
      </c>
    </row>
    <row r="20" ht="24" thickBot="1">
      <c r="E20" s="52">
        <f>IF(SUM(A16:F16)=E8,1," ")</f>
        <v>1</v>
      </c>
    </row>
    <row r="24" ht="12.75">
      <c r="A24" t="s">
        <v>51</v>
      </c>
    </row>
  </sheetData>
  <sheetProtection/>
  <mergeCells count="3">
    <mergeCell ref="A1:F1"/>
    <mergeCell ref="A2:F2"/>
    <mergeCell ref="A10:F10"/>
  </mergeCells>
  <printOptions/>
  <pageMargins left="0.9448818897637796" right="0.7480314960629921" top="0.8267716535433072" bottom="0.984251968503937" header="0.5118110236220472" footer="0.5118110236220472"/>
  <pageSetup horizontalDpi="600" verticalDpi="600" orientation="landscape" paperSize="9" r:id="rId2"/>
  <headerFooter alignWithMargins="0">
    <oddFooter>&amp;L&amp;F-&amp;A&amp;C&amp;"B Fantezy,Regular"&amp;11معاونت برنامه ريزي  -واحد آمار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1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2.421875" style="0" customWidth="1"/>
    <col min="2" max="2" width="38.57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43.5" customHeight="1" thickBot="1">
      <c r="B1" s="31" t="s">
        <v>65</v>
      </c>
      <c r="C1" s="32"/>
      <c r="D1" s="32" t="s">
        <v>1</v>
      </c>
      <c r="E1" s="33"/>
    </row>
    <row r="2" spans="2:5" ht="30" customHeight="1" thickTop="1">
      <c r="B2" s="19" t="s">
        <v>16</v>
      </c>
      <c r="C2" s="20" t="s">
        <v>15</v>
      </c>
      <c r="D2" s="20" t="s">
        <v>14</v>
      </c>
      <c r="E2" s="21" t="s">
        <v>13</v>
      </c>
    </row>
    <row r="3" spans="2:5" ht="24.75" customHeight="1">
      <c r="B3" s="57" t="s">
        <v>2</v>
      </c>
      <c r="C3" s="58" t="s">
        <v>3</v>
      </c>
      <c r="D3" s="26">
        <v>5570.8</v>
      </c>
      <c r="E3" s="55" t="s">
        <v>17</v>
      </c>
    </row>
    <row r="4" spans="2:5" ht="24.75" customHeight="1">
      <c r="B4" s="59"/>
      <c r="C4" s="58" t="s">
        <v>4</v>
      </c>
      <c r="D4" s="53">
        <v>16</v>
      </c>
      <c r="E4" s="55" t="s">
        <v>18</v>
      </c>
    </row>
    <row r="5" spans="2:5" ht="24.75" customHeight="1">
      <c r="B5" s="60"/>
      <c r="C5" s="61" t="s">
        <v>5</v>
      </c>
      <c r="D5" s="27">
        <v>34992</v>
      </c>
      <c r="E5" s="62" t="s">
        <v>54</v>
      </c>
    </row>
    <row r="6" spans="2:5" ht="24.75" customHeight="1">
      <c r="B6" s="79" t="s">
        <v>66</v>
      </c>
      <c r="C6" s="85"/>
      <c r="D6" s="85"/>
      <c r="E6" s="86"/>
    </row>
    <row r="7" spans="2:5" ht="22.5" customHeight="1">
      <c r="B7" s="59"/>
      <c r="C7" s="58" t="s">
        <v>6</v>
      </c>
      <c r="D7" s="51">
        <v>647.7159999999999</v>
      </c>
      <c r="E7" s="55" t="s">
        <v>19</v>
      </c>
    </row>
    <row r="8" spans="2:5" ht="22.5" customHeight="1">
      <c r="B8" s="59"/>
      <c r="C8" s="58" t="s">
        <v>6</v>
      </c>
      <c r="D8" s="51">
        <v>456.643</v>
      </c>
      <c r="E8" s="55" t="s">
        <v>20</v>
      </c>
    </row>
    <row r="9" spans="2:5" ht="22.5" customHeight="1">
      <c r="B9" s="54" t="s">
        <v>70</v>
      </c>
      <c r="C9" s="58" t="s">
        <v>7</v>
      </c>
      <c r="D9" s="28">
        <v>705</v>
      </c>
      <c r="E9" s="55" t="s">
        <v>21</v>
      </c>
    </row>
    <row r="10" spans="2:5" ht="22.5" customHeight="1">
      <c r="B10" s="63"/>
      <c r="C10" s="58" t="s">
        <v>7</v>
      </c>
      <c r="D10" s="28">
        <v>5986</v>
      </c>
      <c r="E10" s="55" t="s">
        <v>63</v>
      </c>
    </row>
    <row r="11" spans="2:5" ht="22.5" customHeight="1">
      <c r="B11" s="59"/>
      <c r="C11" s="58" t="s">
        <v>8</v>
      </c>
      <c r="D11" s="28">
        <v>8080</v>
      </c>
      <c r="E11" s="56" t="s">
        <v>64</v>
      </c>
    </row>
    <row r="12" spans="2:5" ht="22.5" customHeight="1">
      <c r="B12" s="59"/>
      <c r="C12" s="58" t="s">
        <v>53</v>
      </c>
      <c r="D12" s="26">
        <v>32.2</v>
      </c>
      <c r="E12" s="55" t="s">
        <v>56</v>
      </c>
    </row>
    <row r="13" spans="2:5" ht="22.5" customHeight="1">
      <c r="B13" s="59"/>
      <c r="C13" s="58" t="s">
        <v>53</v>
      </c>
      <c r="D13" s="26">
        <v>32</v>
      </c>
      <c r="E13" s="55" t="s">
        <v>55</v>
      </c>
    </row>
    <row r="14" spans="2:5" ht="22.5" customHeight="1">
      <c r="B14" s="59"/>
      <c r="C14" s="58" t="s">
        <v>9</v>
      </c>
      <c r="D14" s="26">
        <v>20</v>
      </c>
      <c r="E14" s="55" t="s">
        <v>50</v>
      </c>
    </row>
    <row r="15" spans="2:5" ht="22.5" customHeight="1">
      <c r="B15" s="59"/>
      <c r="C15" s="58" t="s">
        <v>5</v>
      </c>
      <c r="D15" s="28">
        <v>1606</v>
      </c>
      <c r="E15" s="55" t="s">
        <v>61</v>
      </c>
    </row>
    <row r="16" spans="2:5" ht="22.5" customHeight="1">
      <c r="B16" s="59"/>
      <c r="C16" s="58" t="s">
        <v>10</v>
      </c>
      <c r="D16" s="28">
        <v>173963698</v>
      </c>
      <c r="E16" s="64" t="s">
        <v>23</v>
      </c>
    </row>
    <row r="17" spans="2:5" ht="22.5" customHeight="1">
      <c r="B17" s="59"/>
      <c r="C17" s="58" t="s">
        <v>11</v>
      </c>
      <c r="D17" s="28">
        <v>24491643689</v>
      </c>
      <c r="E17" s="64" t="s">
        <v>23</v>
      </c>
    </row>
    <row r="18" spans="2:5" ht="22.5" customHeight="1">
      <c r="B18" s="59"/>
      <c r="C18" s="58" t="s">
        <v>11</v>
      </c>
      <c r="D18" s="28">
        <v>24822818565</v>
      </c>
      <c r="E18" s="55" t="s">
        <v>24</v>
      </c>
    </row>
    <row r="19" spans="2:5" ht="22.5" customHeight="1">
      <c r="B19" s="59"/>
      <c r="C19" s="58" t="s">
        <v>52</v>
      </c>
      <c r="D19" s="29">
        <v>1.013521953863339</v>
      </c>
      <c r="E19" s="55" t="s">
        <v>25</v>
      </c>
    </row>
    <row r="20" spans="2:5" ht="22.5" customHeight="1">
      <c r="B20" s="59"/>
      <c r="C20" s="58" t="s">
        <v>11</v>
      </c>
      <c r="D20" s="28">
        <v>1779669372</v>
      </c>
      <c r="E20" s="55" t="s">
        <v>26</v>
      </c>
    </row>
    <row r="21" spans="2:5" ht="22.5" customHeight="1" thickBot="1">
      <c r="B21" s="65" t="s">
        <v>67</v>
      </c>
      <c r="C21" s="66" t="s">
        <v>12</v>
      </c>
      <c r="D21" s="30">
        <v>20</v>
      </c>
      <c r="E21" s="67" t="s">
        <v>27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 - دفتر فناوري اطلاعات و ارتباطات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C13" sqref="C13"/>
    </sheetView>
  </sheetViews>
  <sheetFormatPr defaultColWidth="9.140625" defaultRowHeight="12.75"/>
  <cols>
    <col min="1" max="1" width="16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2" t="s">
        <v>28</v>
      </c>
      <c r="B1" s="82"/>
      <c r="C1" s="82"/>
      <c r="D1" s="82"/>
      <c r="E1" s="82"/>
      <c r="F1" s="82"/>
    </row>
    <row r="2" spans="1:6" ht="26.25" thickBot="1">
      <c r="A2" s="83" t="str">
        <f>'p188'!B1</f>
        <v>تا پايان سال 88</v>
      </c>
      <c r="B2" s="83"/>
      <c r="C2" s="83"/>
      <c r="D2" s="83"/>
      <c r="E2" s="83"/>
      <c r="F2" s="83"/>
    </row>
    <row r="3" spans="1:6" ht="23.25" thickTop="1">
      <c r="A3" s="1" t="s">
        <v>35</v>
      </c>
      <c r="B3" s="2" t="s">
        <v>34</v>
      </c>
      <c r="C3" s="2" t="s">
        <v>32</v>
      </c>
      <c r="D3" s="2" t="s">
        <v>32</v>
      </c>
      <c r="E3" s="2" t="s">
        <v>30</v>
      </c>
      <c r="F3" s="3" t="s">
        <v>29</v>
      </c>
    </row>
    <row r="4" spans="1:6" ht="22.5">
      <c r="A4" s="4" t="s">
        <v>36</v>
      </c>
      <c r="B4" s="5" t="s">
        <v>33</v>
      </c>
      <c r="C4" s="5" t="s">
        <v>33</v>
      </c>
      <c r="D4" s="5" t="s">
        <v>0</v>
      </c>
      <c r="E4" s="5" t="s">
        <v>31</v>
      </c>
      <c r="F4" s="6"/>
    </row>
    <row r="5" spans="1:6" ht="31.5">
      <c r="A5" s="34">
        <f>B5/C5</f>
        <v>1.0163818287490103</v>
      </c>
      <c r="B5" s="35">
        <v>21541345537</v>
      </c>
      <c r="C5" s="35">
        <v>21194146656</v>
      </c>
      <c r="D5" s="35">
        <v>131137209</v>
      </c>
      <c r="E5" s="35">
        <v>25759</v>
      </c>
      <c r="F5" s="36" t="s">
        <v>37</v>
      </c>
    </row>
    <row r="6" spans="1:6" ht="31.5">
      <c r="A6" s="34">
        <f>B6/C6</f>
        <v>1.067708717445723</v>
      </c>
      <c r="B6" s="35">
        <v>827605660</v>
      </c>
      <c r="C6" s="35">
        <v>775123071</v>
      </c>
      <c r="D6" s="35">
        <v>9082731</v>
      </c>
      <c r="E6" s="35">
        <v>2080</v>
      </c>
      <c r="F6" s="36" t="s">
        <v>38</v>
      </c>
    </row>
    <row r="7" spans="1:6" ht="31.5">
      <c r="A7" s="34">
        <f>B7/C7</f>
        <v>0.9728404292812788</v>
      </c>
      <c r="B7" s="35">
        <v>2453867368</v>
      </c>
      <c r="C7" s="35">
        <v>2522373962</v>
      </c>
      <c r="D7" s="35">
        <v>33743758</v>
      </c>
      <c r="E7" s="35">
        <v>7153</v>
      </c>
      <c r="F7" s="36" t="s">
        <v>47</v>
      </c>
    </row>
    <row r="8" spans="1:6" ht="32.25" thickBot="1">
      <c r="A8" s="37">
        <f>B8/C8</f>
        <v>1.013521953863339</v>
      </c>
      <c r="B8" s="38">
        <v>24822818565</v>
      </c>
      <c r="C8" s="38">
        <v>24491643689</v>
      </c>
      <c r="D8" s="38">
        <v>173963698</v>
      </c>
      <c r="E8" s="38">
        <v>34992</v>
      </c>
      <c r="F8" s="39" t="s">
        <v>48</v>
      </c>
    </row>
    <row r="9" spans="1:6" ht="20.25" thickTop="1">
      <c r="A9" s="40"/>
      <c r="B9" s="40"/>
      <c r="C9" s="40"/>
      <c r="D9" s="40"/>
      <c r="E9" s="40"/>
      <c r="F9" s="40"/>
    </row>
    <row r="10" spans="1:6" ht="36.75" thickBot="1">
      <c r="A10" s="84" t="s">
        <v>39</v>
      </c>
      <c r="B10" s="84"/>
      <c r="C10" s="84"/>
      <c r="D10" s="84"/>
      <c r="E10" s="84"/>
      <c r="F10" s="84"/>
    </row>
    <row r="11" spans="1:6" ht="27.75" thickTop="1">
      <c r="A11" s="41" t="s">
        <v>44</v>
      </c>
      <c r="B11" s="42" t="s">
        <v>43</v>
      </c>
      <c r="C11" s="42" t="s">
        <v>42</v>
      </c>
      <c r="D11" s="42" t="s">
        <v>41</v>
      </c>
      <c r="E11" s="42" t="s">
        <v>40</v>
      </c>
      <c r="F11" s="43" t="s">
        <v>29</v>
      </c>
    </row>
    <row r="12" spans="1:6" ht="19.5">
      <c r="A12" s="44"/>
      <c r="B12" s="45"/>
      <c r="C12" s="45"/>
      <c r="D12" s="45"/>
      <c r="E12" s="45"/>
      <c r="F12" s="46"/>
    </row>
    <row r="13" spans="1:6" ht="31.5">
      <c r="A13" s="47" t="e">
        <f>'[1]fvbn21'!$M$12</f>
        <v>#REF!</v>
      </c>
      <c r="B13" s="48">
        <v>369</v>
      </c>
      <c r="C13" s="48">
        <v>171</v>
      </c>
      <c r="D13" s="48">
        <v>785</v>
      </c>
      <c r="E13" s="48">
        <v>20370</v>
      </c>
      <c r="F13" s="36" t="s">
        <v>45</v>
      </c>
    </row>
    <row r="14" spans="1:6" ht="31.5">
      <c r="A14" s="47" t="e">
        <f>'[1]fvbn22'!$N$12</f>
        <v>#REF!</v>
      </c>
      <c r="B14" s="48">
        <v>13</v>
      </c>
      <c r="C14" s="48">
        <v>27</v>
      </c>
      <c r="D14" s="48">
        <v>65</v>
      </c>
      <c r="E14" s="48">
        <v>1788</v>
      </c>
      <c r="F14" s="36" t="s">
        <v>46</v>
      </c>
    </row>
    <row r="15" spans="1:6" ht="31.5">
      <c r="A15" s="47" t="e">
        <f>'[1]fvbn23'!$M$12</f>
        <v>#REF!</v>
      </c>
      <c r="B15" s="48">
        <v>115</v>
      </c>
      <c r="C15" s="48">
        <v>105</v>
      </c>
      <c r="D15" s="48">
        <v>200</v>
      </c>
      <c r="E15" s="48">
        <v>5925</v>
      </c>
      <c r="F15" s="36" t="s">
        <v>47</v>
      </c>
    </row>
    <row r="16" spans="1:6" ht="32.25" thickBot="1">
      <c r="A16" s="49" t="e">
        <f>SUM(A13:A15)</f>
        <v>#REF!</v>
      </c>
      <c r="B16" s="50">
        <v>497</v>
      </c>
      <c r="C16" s="50">
        <v>303</v>
      </c>
      <c r="D16" s="50">
        <v>1050</v>
      </c>
      <c r="E16" s="50">
        <v>28083</v>
      </c>
      <c r="F16" s="39" t="s">
        <v>49</v>
      </c>
    </row>
    <row r="17" ht="13.5" thickTop="1"/>
    <row r="18" ht="13.5" thickBot="1"/>
    <row r="19" spans="2:5" ht="24" thickBot="1">
      <c r="B19" s="22">
        <v>1</v>
      </c>
      <c r="C19" s="22">
        <v>1</v>
      </c>
      <c r="D19" s="22">
        <v>1</v>
      </c>
      <c r="E19" s="52">
        <v>1</v>
      </c>
    </row>
    <row r="20" ht="24" thickBot="1">
      <c r="E20" s="52">
        <v>1</v>
      </c>
    </row>
    <row r="24" ht="12.75">
      <c r="A24" t="s">
        <v>51</v>
      </c>
    </row>
  </sheetData>
  <sheetProtection/>
  <mergeCells count="3">
    <mergeCell ref="A1:F1"/>
    <mergeCell ref="A2:F2"/>
    <mergeCell ref="A10:F10"/>
  </mergeCells>
  <printOptions/>
  <pageMargins left="0.9448818897637796" right="0.7480314960629921" top="0.8267716535433072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 - دفتر فناوري اطلاعات و ارتباطات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1"/>
  <sheetViews>
    <sheetView zoomScale="75" zoomScaleNormal="75" zoomScalePageLayoutView="0" workbookViewId="0" topLeftCell="A1">
      <selection activeCell="K25" sqref="K25"/>
    </sheetView>
  </sheetViews>
  <sheetFormatPr defaultColWidth="9.140625" defaultRowHeight="12.75"/>
  <cols>
    <col min="1" max="1" width="2.421875" style="0" customWidth="1"/>
    <col min="2" max="2" width="38.57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43.5" customHeight="1" thickBot="1">
      <c r="B1" s="31" t="s">
        <v>68</v>
      </c>
      <c r="C1" s="32"/>
      <c r="D1" s="32" t="s">
        <v>1</v>
      </c>
      <c r="E1" s="33"/>
    </row>
    <row r="2" spans="2:5" ht="30" customHeight="1" thickTop="1">
      <c r="B2" s="19" t="s">
        <v>16</v>
      </c>
      <c r="C2" s="20" t="s">
        <v>15</v>
      </c>
      <c r="D2" s="20" t="s">
        <v>14</v>
      </c>
      <c r="E2" s="21" t="s">
        <v>13</v>
      </c>
    </row>
    <row r="3" spans="2:5" ht="24.75" customHeight="1">
      <c r="B3" s="57" t="s">
        <v>2</v>
      </c>
      <c r="C3" s="58" t="s">
        <v>3</v>
      </c>
      <c r="D3" s="53">
        <v>5570.8</v>
      </c>
      <c r="E3" s="55" t="s">
        <v>17</v>
      </c>
    </row>
    <row r="4" spans="2:5" ht="24.75" customHeight="1">
      <c r="B4" s="59"/>
      <c r="C4" s="58" t="s">
        <v>4</v>
      </c>
      <c r="D4" s="53">
        <v>14</v>
      </c>
      <c r="E4" s="55" t="s">
        <v>18</v>
      </c>
    </row>
    <row r="5" spans="2:5" ht="24.75" customHeight="1">
      <c r="B5" s="60"/>
      <c r="C5" s="61" t="s">
        <v>5</v>
      </c>
      <c r="D5" s="27">
        <v>36976</v>
      </c>
      <c r="E5" s="62" t="s">
        <v>54</v>
      </c>
    </row>
    <row r="6" spans="2:5" ht="24.75" customHeight="1">
      <c r="B6" s="79" t="s">
        <v>71</v>
      </c>
      <c r="C6" s="85"/>
      <c r="D6" s="85"/>
      <c r="E6" s="86"/>
    </row>
    <row r="7" spans="2:5" ht="22.5" customHeight="1">
      <c r="B7" s="59"/>
      <c r="C7" s="58" t="s">
        <v>6</v>
      </c>
      <c r="D7" s="53">
        <v>646.84</v>
      </c>
      <c r="E7" s="55" t="s">
        <v>19</v>
      </c>
    </row>
    <row r="8" spans="2:5" ht="22.5" customHeight="1">
      <c r="B8" s="59"/>
      <c r="C8" s="58" t="s">
        <v>6</v>
      </c>
      <c r="D8" s="53">
        <v>437</v>
      </c>
      <c r="E8" s="55" t="s">
        <v>20</v>
      </c>
    </row>
    <row r="9" spans="2:5" ht="22.5" customHeight="1">
      <c r="B9" s="54" t="s">
        <v>69</v>
      </c>
      <c r="C9" s="58" t="s">
        <v>7</v>
      </c>
      <c r="D9" s="28">
        <v>719</v>
      </c>
      <c r="E9" s="55" t="s">
        <v>21</v>
      </c>
    </row>
    <row r="10" spans="2:5" ht="22.5" customHeight="1">
      <c r="B10" s="63"/>
      <c r="C10" s="58" t="s">
        <v>7</v>
      </c>
      <c r="D10" s="28">
        <v>5822</v>
      </c>
      <c r="E10" s="55" t="s">
        <v>63</v>
      </c>
    </row>
    <row r="11" spans="2:5" ht="22.5" customHeight="1">
      <c r="B11" s="59"/>
      <c r="C11" s="58" t="s">
        <v>8</v>
      </c>
      <c r="D11" s="28">
        <v>9103</v>
      </c>
      <c r="E11" s="56" t="s">
        <v>64</v>
      </c>
    </row>
    <row r="12" spans="2:5" ht="22.5" customHeight="1">
      <c r="B12" s="59"/>
      <c r="C12" s="58" t="s">
        <v>53</v>
      </c>
      <c r="D12" s="26">
        <v>34</v>
      </c>
      <c r="E12" s="55" t="s">
        <v>56</v>
      </c>
    </row>
    <row r="13" spans="2:5" ht="22.5" customHeight="1">
      <c r="B13" s="59"/>
      <c r="C13" s="58" t="s">
        <v>53</v>
      </c>
      <c r="D13" s="26">
        <v>34</v>
      </c>
      <c r="E13" s="55" t="s">
        <v>55</v>
      </c>
    </row>
    <row r="14" spans="2:5" ht="22.5" customHeight="1">
      <c r="B14" s="59"/>
      <c r="C14" s="58" t="s">
        <v>9</v>
      </c>
      <c r="D14" s="26">
        <v>21</v>
      </c>
      <c r="E14" s="55" t="s">
        <v>50</v>
      </c>
    </row>
    <row r="15" spans="2:5" ht="22.5" customHeight="1">
      <c r="B15" s="59"/>
      <c r="C15" s="58" t="s">
        <v>5</v>
      </c>
      <c r="D15" s="28">
        <v>2151</v>
      </c>
      <c r="E15" s="55" t="s">
        <v>61</v>
      </c>
    </row>
    <row r="16" spans="2:5" ht="22.5" customHeight="1">
      <c r="B16" s="59"/>
      <c r="C16" s="58" t="s">
        <v>10</v>
      </c>
      <c r="D16" s="28">
        <v>181216500</v>
      </c>
      <c r="E16" s="64" t="s">
        <v>23</v>
      </c>
    </row>
    <row r="17" spans="2:5" ht="22.5" customHeight="1">
      <c r="B17" s="59"/>
      <c r="C17" s="58" t="s">
        <v>11</v>
      </c>
      <c r="D17" s="28">
        <v>33397550345</v>
      </c>
      <c r="E17" s="64" t="s">
        <v>23</v>
      </c>
    </row>
    <row r="18" spans="2:5" ht="22.5" customHeight="1">
      <c r="B18" s="59"/>
      <c r="C18" s="58" t="s">
        <v>11</v>
      </c>
      <c r="D18" s="28">
        <v>28197307917</v>
      </c>
      <c r="E18" s="55" t="s">
        <v>24</v>
      </c>
    </row>
    <row r="19" spans="2:5" ht="22.5" customHeight="1">
      <c r="B19" s="59"/>
      <c r="C19" s="58" t="s">
        <v>52</v>
      </c>
      <c r="D19" s="29">
        <v>0.8442926988871644</v>
      </c>
      <c r="E19" s="55" t="s">
        <v>25</v>
      </c>
    </row>
    <row r="20" spans="2:5" ht="22.5" customHeight="1">
      <c r="B20" s="59"/>
      <c r="C20" s="58" t="s">
        <v>11</v>
      </c>
      <c r="D20" s="28">
        <v>6979911800</v>
      </c>
      <c r="E20" s="55" t="s">
        <v>26</v>
      </c>
    </row>
    <row r="21" spans="2:5" ht="22.5" customHeight="1" thickBot="1">
      <c r="B21" s="65" t="s">
        <v>72</v>
      </c>
      <c r="C21" s="66" t="s">
        <v>12</v>
      </c>
      <c r="D21" s="30">
        <v>18</v>
      </c>
      <c r="E21" s="67" t="s">
        <v>27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 - دفتر فناوري اطلاعات و ارتباطات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0">
      <selection activeCell="E15" sqref="E15"/>
    </sheetView>
  </sheetViews>
  <sheetFormatPr defaultColWidth="9.140625" defaultRowHeight="12.75"/>
  <cols>
    <col min="1" max="1" width="16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2" t="s">
        <v>28</v>
      </c>
      <c r="B1" s="82"/>
      <c r="C1" s="82"/>
      <c r="D1" s="82"/>
      <c r="E1" s="82"/>
      <c r="F1" s="82"/>
    </row>
    <row r="2" spans="1:6" ht="26.25" thickBot="1">
      <c r="A2" s="83" t="str">
        <f>'p189'!B1</f>
        <v>تا پايان سال 89</v>
      </c>
      <c r="B2" s="83"/>
      <c r="C2" s="83"/>
      <c r="D2" s="83"/>
      <c r="E2" s="83"/>
      <c r="F2" s="83"/>
    </row>
    <row r="3" spans="1:6" ht="23.25" thickTop="1">
      <c r="A3" s="1" t="s">
        <v>35</v>
      </c>
      <c r="B3" s="2" t="s">
        <v>34</v>
      </c>
      <c r="C3" s="2" t="s">
        <v>32</v>
      </c>
      <c r="D3" s="2" t="s">
        <v>32</v>
      </c>
      <c r="E3" s="2" t="s">
        <v>30</v>
      </c>
      <c r="F3" s="3" t="s">
        <v>29</v>
      </c>
    </row>
    <row r="4" spans="1:6" ht="22.5">
      <c r="A4" s="4" t="s">
        <v>36</v>
      </c>
      <c r="B4" s="5" t="s">
        <v>33</v>
      </c>
      <c r="C4" s="5" t="s">
        <v>33</v>
      </c>
      <c r="D4" s="5" t="s">
        <v>0</v>
      </c>
      <c r="E4" s="5" t="s">
        <v>31</v>
      </c>
      <c r="F4" s="6"/>
    </row>
    <row r="5" spans="1:6" ht="31.5">
      <c r="A5" s="34">
        <f>B5/C5</f>
        <v>0.8403922642411192</v>
      </c>
      <c r="B5" s="35">
        <v>24346015586</v>
      </c>
      <c r="C5" s="35">
        <v>28969823524</v>
      </c>
      <c r="D5" s="35">
        <v>137941784</v>
      </c>
      <c r="E5" s="35">
        <v>27180</v>
      </c>
      <c r="F5" s="36" t="s">
        <v>37</v>
      </c>
    </row>
    <row r="6" spans="1:6" ht="31.5">
      <c r="A6" s="34">
        <f>B6/C6</f>
        <v>0.7871180129967763</v>
      </c>
      <c r="B6" s="35">
        <v>903099413</v>
      </c>
      <c r="C6" s="35">
        <v>1147349442</v>
      </c>
      <c r="D6" s="35">
        <v>9051133</v>
      </c>
      <c r="E6" s="35">
        <v>2183</v>
      </c>
      <c r="F6" s="36" t="s">
        <v>38</v>
      </c>
    </row>
    <row r="7" spans="1:6" ht="31.5">
      <c r="A7" s="34">
        <f>B7/C7</f>
        <v>0.8987359005928568</v>
      </c>
      <c r="B7" s="35">
        <v>2948192918</v>
      </c>
      <c r="C7" s="35">
        <v>3280377379</v>
      </c>
      <c r="D7" s="35">
        <v>34223583</v>
      </c>
      <c r="E7" s="35">
        <v>7613</v>
      </c>
      <c r="F7" s="36" t="s">
        <v>47</v>
      </c>
    </row>
    <row r="8" spans="1:6" ht="32.25" thickBot="1">
      <c r="A8" s="37">
        <f>B8/C8</f>
        <v>0.8442926988871644</v>
      </c>
      <c r="B8" s="38">
        <f>SUM(B5:B7)</f>
        <v>28197307917</v>
      </c>
      <c r="C8" s="38">
        <f>SUM(C5:C7)</f>
        <v>33397550345</v>
      </c>
      <c r="D8" s="38">
        <f>SUM(D5:D7)</f>
        <v>181216500</v>
      </c>
      <c r="E8" s="38">
        <f>SUM(E5:E7)</f>
        <v>36976</v>
      </c>
      <c r="F8" s="39" t="s">
        <v>48</v>
      </c>
    </row>
    <row r="9" spans="1:6" ht="20.25" thickTop="1">
      <c r="A9" s="40"/>
      <c r="B9" s="40"/>
      <c r="C9" s="40"/>
      <c r="D9" s="40"/>
      <c r="E9" s="40"/>
      <c r="F9" s="40"/>
    </row>
    <row r="10" spans="1:6" ht="36.75" thickBot="1">
      <c r="A10" s="84" t="s">
        <v>39</v>
      </c>
      <c r="B10" s="84"/>
      <c r="C10" s="84"/>
      <c r="D10" s="84"/>
      <c r="E10" s="84"/>
      <c r="F10" s="84"/>
    </row>
    <row r="11" spans="1:6" ht="27.75" thickTop="1">
      <c r="A11" s="41" t="s">
        <v>44</v>
      </c>
      <c r="B11" s="42" t="s">
        <v>43</v>
      </c>
      <c r="C11" s="42" t="s">
        <v>42</v>
      </c>
      <c r="D11" s="42" t="s">
        <v>41</v>
      </c>
      <c r="E11" s="42" t="s">
        <v>40</v>
      </c>
      <c r="F11" s="43" t="s">
        <v>29</v>
      </c>
    </row>
    <row r="12" spans="1:6" ht="19.5">
      <c r="A12" s="44"/>
      <c r="B12" s="45"/>
      <c r="C12" s="45"/>
      <c r="D12" s="45"/>
      <c r="E12" s="45"/>
      <c r="F12" s="46"/>
    </row>
    <row r="13" spans="1:6" ht="31.5">
      <c r="A13" s="47">
        <v>4235</v>
      </c>
      <c r="B13" s="48">
        <v>237</v>
      </c>
      <c r="C13" s="48">
        <v>337</v>
      </c>
      <c r="D13" s="48">
        <v>820</v>
      </c>
      <c r="E13" s="48">
        <v>21551</v>
      </c>
      <c r="F13" s="36" t="s">
        <v>45</v>
      </c>
    </row>
    <row r="14" spans="1:6" ht="31.5">
      <c r="A14" s="47">
        <v>202</v>
      </c>
      <c r="B14" s="48">
        <v>9</v>
      </c>
      <c r="C14" s="48">
        <v>37</v>
      </c>
      <c r="D14" s="48">
        <v>66</v>
      </c>
      <c r="E14" s="48">
        <v>1869</v>
      </c>
      <c r="F14" s="36" t="s">
        <v>46</v>
      </c>
    </row>
    <row r="15" spans="1:6" ht="31.5">
      <c r="A15" s="47">
        <v>911</v>
      </c>
      <c r="B15" s="48">
        <v>60</v>
      </c>
      <c r="C15" s="48">
        <v>204</v>
      </c>
      <c r="D15" s="48">
        <v>179</v>
      </c>
      <c r="E15" s="48">
        <v>6259</v>
      </c>
      <c r="F15" s="36" t="s">
        <v>47</v>
      </c>
    </row>
    <row r="16" spans="1:6" ht="32.25" thickBot="1">
      <c r="A16" s="49">
        <f>SUM(A13:A15)</f>
        <v>5348</v>
      </c>
      <c r="B16" s="50">
        <f>SUM(B13:B15)</f>
        <v>306</v>
      </c>
      <c r="C16" s="50">
        <f>SUM(C13:C15)</f>
        <v>578</v>
      </c>
      <c r="D16" s="50">
        <f>SUM(D13:D15)</f>
        <v>1065</v>
      </c>
      <c r="E16" s="50">
        <f>SUM(E13:E15)</f>
        <v>29679</v>
      </c>
      <c r="F16" s="39" t="s">
        <v>49</v>
      </c>
    </row>
    <row r="17" ht="13.5" thickTop="1"/>
    <row r="18" ht="13.5" thickBot="1"/>
    <row r="19" spans="2:5" ht="24" thickBot="1">
      <c r="B19" s="22">
        <f>IF(B8='p189'!D18,1," ")</f>
        <v>1</v>
      </c>
      <c r="C19" s="22">
        <f>IF(C8='p189'!D17,1," ")</f>
        <v>1</v>
      </c>
      <c r="D19" s="22">
        <f>IF(D8='p189'!D16,1," ")</f>
        <v>1</v>
      </c>
      <c r="E19" s="52">
        <f>IF(E8='p189'!D5,1," ")</f>
        <v>1</v>
      </c>
    </row>
    <row r="20" ht="24" thickBot="1">
      <c r="E20" s="52">
        <f>IF(SUM(A16:E16)=E8,1," ")</f>
        <v>1</v>
      </c>
    </row>
    <row r="24" ht="12.75">
      <c r="A24" t="s">
        <v>51</v>
      </c>
    </row>
  </sheetData>
  <sheetProtection/>
  <mergeCells count="3">
    <mergeCell ref="A1:F1"/>
    <mergeCell ref="A2:F2"/>
    <mergeCell ref="A10:F10"/>
  </mergeCells>
  <printOptions/>
  <pageMargins left="0.9448818897637796" right="0.7480314960629921" top="0.8267716535433072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 - دفتر فناوري اطلاعات و ارتباطات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2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8.57421875" style="0" customWidth="1"/>
    <col min="3" max="3" width="17.57421875" style="0" customWidth="1"/>
    <col min="4" max="4" width="26.7109375" style="0" customWidth="1"/>
    <col min="5" max="5" width="51.421875" style="0" customWidth="1"/>
  </cols>
  <sheetData>
    <row r="1" spans="2:5" ht="43.5" customHeight="1" thickBot="1">
      <c r="B1" s="31" t="s">
        <v>73</v>
      </c>
      <c r="C1" s="32"/>
      <c r="D1" s="32" t="s">
        <v>1</v>
      </c>
      <c r="E1" s="33"/>
    </row>
    <row r="2" spans="2:5" ht="30" customHeight="1" thickTop="1">
      <c r="B2" s="19" t="s">
        <v>16</v>
      </c>
      <c r="C2" s="20" t="s">
        <v>15</v>
      </c>
      <c r="D2" s="20" t="s">
        <v>14</v>
      </c>
      <c r="E2" s="21" t="s">
        <v>13</v>
      </c>
    </row>
    <row r="3" spans="2:5" ht="24.75" customHeight="1">
      <c r="B3" s="57" t="s">
        <v>2</v>
      </c>
      <c r="C3" s="58" t="s">
        <v>3</v>
      </c>
      <c r="D3" s="53">
        <v>5570.8</v>
      </c>
      <c r="E3" s="55" t="s">
        <v>17</v>
      </c>
    </row>
    <row r="4" spans="2:5" ht="24.75" customHeight="1">
      <c r="B4" s="59"/>
      <c r="C4" s="58" t="s">
        <v>4</v>
      </c>
      <c r="D4" s="53">
        <v>14</v>
      </c>
      <c r="E4" s="55" t="s">
        <v>18</v>
      </c>
    </row>
    <row r="5" spans="2:5" ht="24.75" customHeight="1">
      <c r="B5" s="60"/>
      <c r="C5" s="61" t="s">
        <v>5</v>
      </c>
      <c r="D5" s="27">
        <v>39929</v>
      </c>
      <c r="E5" s="62" t="s">
        <v>54</v>
      </c>
    </row>
    <row r="6" spans="2:5" ht="24.75" customHeight="1">
      <c r="B6" s="79" t="s">
        <v>76</v>
      </c>
      <c r="C6" s="85"/>
      <c r="D6" s="85"/>
      <c r="E6" s="86"/>
    </row>
    <row r="7" spans="2:5" ht="22.5" customHeight="1">
      <c r="B7" s="59"/>
      <c r="C7" s="58" t="s">
        <v>6</v>
      </c>
      <c r="D7" s="53">
        <v>653.2</v>
      </c>
      <c r="E7" s="55" t="s">
        <v>19</v>
      </c>
    </row>
    <row r="8" spans="2:5" ht="22.5" customHeight="1">
      <c r="B8" s="59"/>
      <c r="C8" s="58" t="s">
        <v>6</v>
      </c>
      <c r="D8" s="53">
        <v>453.87</v>
      </c>
      <c r="E8" s="55" t="s">
        <v>20</v>
      </c>
    </row>
    <row r="9" spans="2:5" ht="22.5" customHeight="1">
      <c r="B9" s="54" t="s">
        <v>74</v>
      </c>
      <c r="C9" s="58" t="s">
        <v>7</v>
      </c>
      <c r="D9" s="28">
        <v>744</v>
      </c>
      <c r="E9" s="55" t="s">
        <v>21</v>
      </c>
    </row>
    <row r="10" spans="2:5" ht="22.5" customHeight="1">
      <c r="B10" s="63"/>
      <c r="C10" s="58" t="s">
        <v>7</v>
      </c>
      <c r="D10" s="28">
        <v>4523</v>
      </c>
      <c r="E10" s="55" t="s">
        <v>63</v>
      </c>
    </row>
    <row r="11" spans="2:5" ht="22.5" customHeight="1">
      <c r="B11" s="59"/>
      <c r="C11" s="58" t="s">
        <v>8</v>
      </c>
      <c r="D11" s="28">
        <v>11000</v>
      </c>
      <c r="E11" s="56" t="s">
        <v>64</v>
      </c>
    </row>
    <row r="12" spans="2:5" ht="22.5" customHeight="1">
      <c r="B12" s="59"/>
      <c r="C12" s="58" t="s">
        <v>53</v>
      </c>
      <c r="D12" s="26">
        <v>32</v>
      </c>
      <c r="E12" s="55" t="s">
        <v>56</v>
      </c>
    </row>
    <row r="13" spans="2:5" ht="22.5" customHeight="1">
      <c r="B13" s="59"/>
      <c r="C13" s="58" t="s">
        <v>53</v>
      </c>
      <c r="D13" s="26">
        <v>30</v>
      </c>
      <c r="E13" s="55" t="s">
        <v>55</v>
      </c>
    </row>
    <row r="14" spans="2:5" ht="22.5" customHeight="1">
      <c r="B14" s="59"/>
      <c r="C14" s="58" t="s">
        <v>9</v>
      </c>
      <c r="D14" s="26">
        <v>21</v>
      </c>
      <c r="E14" s="55" t="s">
        <v>50</v>
      </c>
    </row>
    <row r="15" spans="2:5" ht="22.5" customHeight="1">
      <c r="B15" s="59"/>
      <c r="C15" s="58" t="s">
        <v>5</v>
      </c>
      <c r="D15" s="28">
        <v>2524</v>
      </c>
      <c r="E15" s="55" t="s">
        <v>61</v>
      </c>
    </row>
    <row r="16" spans="2:5" ht="22.5" customHeight="1">
      <c r="B16" s="59"/>
      <c r="C16" s="58" t="s">
        <v>10</v>
      </c>
      <c r="D16" s="28">
        <v>179147497</v>
      </c>
      <c r="E16" s="64" t="s">
        <v>23</v>
      </c>
    </row>
    <row r="17" spans="2:5" ht="22.5" customHeight="1">
      <c r="B17" s="59"/>
      <c r="C17" s="58" t="s">
        <v>11</v>
      </c>
      <c r="D17" s="28">
        <v>70240479026</v>
      </c>
      <c r="E17" s="64" t="s">
        <v>23</v>
      </c>
    </row>
    <row r="18" spans="2:5" ht="22.5" customHeight="1">
      <c r="B18" s="59"/>
      <c r="C18" s="58" t="s">
        <v>11</v>
      </c>
      <c r="D18" s="28">
        <v>69047664719</v>
      </c>
      <c r="E18" s="55" t="s">
        <v>24</v>
      </c>
    </row>
    <row r="19" spans="2:5" ht="22.5" customHeight="1">
      <c r="B19" s="59"/>
      <c r="C19" s="58" t="s">
        <v>52</v>
      </c>
      <c r="D19" s="29">
        <v>0.9830181353609723</v>
      </c>
      <c r="E19" s="55" t="s">
        <v>25</v>
      </c>
    </row>
    <row r="20" spans="2:5" ht="22.5" customHeight="1">
      <c r="B20" s="59"/>
      <c r="C20" s="58" t="s">
        <v>11</v>
      </c>
      <c r="D20" s="28">
        <v>8170005965</v>
      </c>
      <c r="E20" s="55" t="s">
        <v>26</v>
      </c>
    </row>
    <row r="21" spans="2:5" ht="22.5" customHeight="1" thickBot="1">
      <c r="B21" s="65" t="s">
        <v>75</v>
      </c>
      <c r="C21" s="66" t="s">
        <v>12</v>
      </c>
      <c r="D21" s="30">
        <v>18</v>
      </c>
      <c r="E21" s="67" t="s">
        <v>27</v>
      </c>
    </row>
    <row r="22" ht="19.5" customHeight="1" thickTop="1"/>
  </sheetData>
  <sheetProtection/>
  <mergeCells count="1">
    <mergeCell ref="B6:E6"/>
  </mergeCells>
  <printOptions/>
  <pageMargins left="0.35433070866141736" right="0.35433070866141736" top="0.1968503937007874" bottom="0.7874015748031497" header="0.11811023622047245" footer="0.5118110236220472"/>
  <pageSetup horizontalDpi="300" verticalDpi="300" orientation="landscape" paperSize="9" r:id="rId2"/>
  <headerFooter alignWithMargins="0">
    <oddFooter>&amp;L&amp;F - &amp;A&amp;C&amp;"B Fantezy,Regular"&amp;11معاونت برنامه ريزي و مهندسي - دفتر فناوري اطلاعات و ارتباطات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6.421875" style="0" customWidth="1"/>
    <col min="2" max="2" width="21.00390625" style="0" customWidth="1"/>
    <col min="3" max="3" width="23.140625" style="0" customWidth="1"/>
    <col min="4" max="4" width="24.57421875" style="0" customWidth="1"/>
    <col min="5" max="5" width="18.421875" style="0" customWidth="1"/>
    <col min="6" max="6" width="20.140625" style="0" customWidth="1"/>
  </cols>
  <sheetData>
    <row r="1" spans="1:6" ht="23.25">
      <c r="A1" s="82" t="s">
        <v>28</v>
      </c>
      <c r="B1" s="82"/>
      <c r="C1" s="82"/>
      <c r="D1" s="82"/>
      <c r="E1" s="82"/>
      <c r="F1" s="82"/>
    </row>
    <row r="2" spans="1:6" ht="26.25" thickBot="1">
      <c r="A2" s="83" t="str">
        <f>'p190'!B1</f>
        <v>تا پایان سال 90</v>
      </c>
      <c r="B2" s="83"/>
      <c r="C2" s="83"/>
      <c r="D2" s="83"/>
      <c r="E2" s="83"/>
      <c r="F2" s="83"/>
    </row>
    <row r="3" spans="1:6" ht="23.25" thickTop="1">
      <c r="A3" s="1" t="s">
        <v>35</v>
      </c>
      <c r="B3" s="2" t="s">
        <v>34</v>
      </c>
      <c r="C3" s="2" t="s">
        <v>32</v>
      </c>
      <c r="D3" s="2" t="s">
        <v>32</v>
      </c>
      <c r="E3" s="2" t="s">
        <v>30</v>
      </c>
      <c r="F3" s="3" t="s">
        <v>29</v>
      </c>
    </row>
    <row r="4" spans="1:6" ht="22.5">
      <c r="A4" s="4" t="s">
        <v>36</v>
      </c>
      <c r="B4" s="5" t="s">
        <v>33</v>
      </c>
      <c r="C4" s="5" t="s">
        <v>33</v>
      </c>
      <c r="D4" s="5" t="s">
        <v>0</v>
      </c>
      <c r="E4" s="5" t="s">
        <v>31</v>
      </c>
      <c r="F4" s="6"/>
    </row>
    <row r="5" spans="1:6" ht="31.5">
      <c r="A5" s="34">
        <v>0.9906982718283611</v>
      </c>
      <c r="B5" s="35">
        <v>59487551421</v>
      </c>
      <c r="C5" s="35">
        <v>60046083770</v>
      </c>
      <c r="D5" s="35">
        <v>140227954</v>
      </c>
      <c r="E5" s="35">
        <v>29499</v>
      </c>
      <c r="F5" s="36" t="s">
        <v>37</v>
      </c>
    </row>
    <row r="6" spans="1:6" ht="31.5">
      <c r="A6" s="34">
        <v>0.9571507016573512</v>
      </c>
      <c r="B6" s="35">
        <v>2260599916</v>
      </c>
      <c r="C6" s="35">
        <v>2361801451</v>
      </c>
      <c r="D6" s="35">
        <v>7220781</v>
      </c>
      <c r="E6" s="35">
        <v>2287</v>
      </c>
      <c r="F6" s="36" t="s">
        <v>38</v>
      </c>
    </row>
    <row r="7" spans="1:6" ht="31.5">
      <c r="A7" s="34">
        <v>0.9319407547140126</v>
      </c>
      <c r="B7" s="35">
        <v>7299513382</v>
      </c>
      <c r="C7" s="35">
        <v>7832593805</v>
      </c>
      <c r="D7" s="35">
        <v>31698762</v>
      </c>
      <c r="E7" s="35">
        <v>8143</v>
      </c>
      <c r="F7" s="36" t="s">
        <v>47</v>
      </c>
    </row>
    <row r="8" spans="1:6" ht="32.25" thickBot="1">
      <c r="A8" s="37">
        <v>0.9830181353609723</v>
      </c>
      <c r="B8" s="38">
        <v>69047664719</v>
      </c>
      <c r="C8" s="38">
        <v>70240479026</v>
      </c>
      <c r="D8" s="38">
        <v>179147497</v>
      </c>
      <c r="E8" s="38">
        <v>39929</v>
      </c>
      <c r="F8" s="39" t="s">
        <v>48</v>
      </c>
    </row>
    <row r="9" spans="1:6" ht="20.25" thickTop="1">
      <c r="A9" s="40"/>
      <c r="B9" s="40"/>
      <c r="C9" s="40"/>
      <c r="D9" s="40"/>
      <c r="E9" s="40"/>
      <c r="F9" s="40"/>
    </row>
    <row r="10" spans="1:6" ht="36.75" thickBot="1">
      <c r="A10" s="84" t="s">
        <v>39</v>
      </c>
      <c r="B10" s="84"/>
      <c r="C10" s="84"/>
      <c r="D10" s="84"/>
      <c r="E10" s="84"/>
      <c r="F10" s="84"/>
    </row>
    <row r="11" spans="1:6" ht="27.75" thickTop="1">
      <c r="A11" s="41" t="s">
        <v>44</v>
      </c>
      <c r="B11" s="42" t="s">
        <v>43</v>
      </c>
      <c r="C11" s="42" t="s">
        <v>42</v>
      </c>
      <c r="D11" s="42" t="s">
        <v>41</v>
      </c>
      <c r="E11" s="42" t="s">
        <v>40</v>
      </c>
      <c r="F11" s="43" t="s">
        <v>29</v>
      </c>
    </row>
    <row r="12" spans="1:6" ht="19.5">
      <c r="A12" s="44"/>
      <c r="B12" s="45"/>
      <c r="C12" s="45"/>
      <c r="D12" s="45"/>
      <c r="E12" s="45"/>
      <c r="F12" s="46"/>
    </row>
    <row r="13" spans="1:6" ht="31.5">
      <c r="A13" s="47">
        <v>4496</v>
      </c>
      <c r="B13" s="48">
        <v>231</v>
      </c>
      <c r="C13" s="48">
        <v>361</v>
      </c>
      <c r="D13" s="48">
        <v>931</v>
      </c>
      <c r="E13" s="48">
        <v>23480</v>
      </c>
      <c r="F13" s="36" t="s">
        <v>45</v>
      </c>
    </row>
    <row r="14" spans="1:6" ht="31.5">
      <c r="A14" s="47">
        <v>207</v>
      </c>
      <c r="B14" s="48">
        <v>11</v>
      </c>
      <c r="C14" s="48">
        <v>38</v>
      </c>
      <c r="D14" s="48">
        <v>65</v>
      </c>
      <c r="E14" s="48">
        <v>1966</v>
      </c>
      <c r="F14" s="36" t="s">
        <v>46</v>
      </c>
    </row>
    <row r="15" spans="1:6" ht="31.5">
      <c r="A15" s="47">
        <v>947</v>
      </c>
      <c r="B15" s="48">
        <v>57</v>
      </c>
      <c r="C15" s="48">
        <v>219</v>
      </c>
      <c r="D15" s="48">
        <v>195</v>
      </c>
      <c r="E15" s="48">
        <v>6725</v>
      </c>
      <c r="F15" s="36" t="s">
        <v>47</v>
      </c>
    </row>
    <row r="16" spans="1:6" ht="32.25" thickBot="1">
      <c r="A16" s="49">
        <v>5650</v>
      </c>
      <c r="B16" s="50">
        <v>299</v>
      </c>
      <c r="C16" s="50">
        <v>618</v>
      </c>
      <c r="D16" s="50">
        <v>1191</v>
      </c>
      <c r="E16" s="50">
        <v>32171</v>
      </c>
      <c r="F16" s="39" t="s">
        <v>49</v>
      </c>
    </row>
    <row r="17" ht="13.5" thickTop="1"/>
    <row r="18" ht="13.5" thickBot="1"/>
    <row r="19" spans="2:5" ht="24" thickBot="1">
      <c r="B19" s="22">
        <f>IF(B8='p190'!D18,1," ")</f>
        <v>1</v>
      </c>
      <c r="C19" s="22">
        <f>IF(C8='p190'!D17,1," ")</f>
        <v>1</v>
      </c>
      <c r="D19" s="22">
        <f>IF(D8='p190'!D16,1," ")</f>
        <v>1</v>
      </c>
      <c r="E19" s="52">
        <f>IF(E8='p190'!D5,1," ")</f>
        <v>1</v>
      </c>
    </row>
    <row r="20" ht="24" thickBot="1">
      <c r="E20" s="52">
        <f>IF(SUM(A16:E16)=E8,1," ")</f>
        <v>1</v>
      </c>
    </row>
    <row r="24" ht="12.75">
      <c r="A24" t="s">
        <v>51</v>
      </c>
    </row>
  </sheetData>
  <sheetProtection/>
  <mergeCells count="3">
    <mergeCell ref="A1:F1"/>
    <mergeCell ref="A2:F2"/>
    <mergeCell ref="A10:F10"/>
  </mergeCells>
  <printOptions/>
  <pageMargins left="0.9448818897637796" right="0.7480314960629921" top="0.8267716535433072" bottom="0.984251968503937" header="0.5118110236220472" footer="0.5118110236220472"/>
  <pageSetup horizontalDpi="300" verticalDpi="300" orientation="landscape" paperSize="9" r:id="rId2"/>
  <headerFooter alignWithMargins="0">
    <oddFooter>&amp;L&amp;F-&amp;A&amp;C&amp;"B Fantezy,Regular"&amp;11معاونت برنامه ريزي و مهندسي - دفتر فناوري اطلاعات و ارتباطات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TIMAS</dc:creator>
  <cp:keywords/>
  <dc:description/>
  <cp:lastModifiedBy>Zohreh Mozafarian</cp:lastModifiedBy>
  <cp:lastPrinted>2019-11-07T06:39:21Z</cp:lastPrinted>
  <dcterms:created xsi:type="dcterms:W3CDTF">2001-02-12T04:46:11Z</dcterms:created>
  <dcterms:modified xsi:type="dcterms:W3CDTF">2023-04-26T09:42:48Z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