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5" windowWidth="9570" windowHeight="5130" tabRatio="817" activeTab="0"/>
  </bookViews>
  <sheets>
    <sheet name="chart" sheetId="1" r:id="rId1"/>
    <sheet name="p187" sheetId="2" r:id="rId2"/>
    <sheet name="p287" sheetId="3" r:id="rId3"/>
    <sheet name="p188" sheetId="4" r:id="rId4"/>
    <sheet name="p288" sheetId="5" r:id="rId5"/>
    <sheet name="p189" sheetId="6" r:id="rId6"/>
    <sheet name="p289" sheetId="7" r:id="rId7"/>
    <sheet name="p190" sheetId="8" r:id="rId8"/>
    <sheet name="p290" sheetId="9" r:id="rId9"/>
    <sheet name="p191" sheetId="10" r:id="rId10"/>
    <sheet name="p291" sheetId="11" r:id="rId11"/>
    <sheet name="p192" sheetId="12" r:id="rId12"/>
    <sheet name="p292" sheetId="13" r:id="rId13"/>
    <sheet name="p193" sheetId="14" r:id="rId14"/>
    <sheet name="p293" sheetId="15" r:id="rId15"/>
    <sheet name="p194" sheetId="16" r:id="rId16"/>
    <sheet name="p294" sheetId="17" r:id="rId17"/>
    <sheet name="p195" sheetId="18" r:id="rId18"/>
    <sheet name="p295" sheetId="19" r:id="rId19"/>
    <sheet name="p196" sheetId="20" r:id="rId20"/>
    <sheet name="p296" sheetId="21" r:id="rId21"/>
    <sheet name="p197" sheetId="22" r:id="rId22"/>
    <sheet name="p297" sheetId="23" r:id="rId23"/>
    <sheet name="p198" sheetId="24" r:id="rId24"/>
    <sheet name="p298" sheetId="25" r:id="rId25"/>
    <sheet name="p199" sheetId="26" r:id="rId26"/>
    <sheet name="p299" sheetId="27" r:id="rId27"/>
    <sheet name="p11400" sheetId="28" r:id="rId28"/>
    <sheet name="p21400" sheetId="29" r:id="rId29"/>
    <sheet name="p11401" sheetId="30" r:id="rId30"/>
    <sheet name="p21401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/>
  <calcPr fullCalcOnLoad="1"/>
</workbook>
</file>

<file path=xl/sharedStrings.xml><?xml version="1.0" encoding="utf-8"?>
<sst xmlns="http://schemas.openxmlformats.org/spreadsheetml/2006/main" count="1070" uniqueCount="114">
  <si>
    <t>KWH</t>
  </si>
  <si>
    <t>شرح</t>
  </si>
  <si>
    <t>مساحت</t>
  </si>
  <si>
    <t>تعداد فيدرهاي موجود</t>
  </si>
  <si>
    <t>طول شبكه فشار متوسط</t>
  </si>
  <si>
    <t>طول شبكه فشار ضعيف</t>
  </si>
  <si>
    <t>تعداد ترانسفورماتور</t>
  </si>
  <si>
    <t>روشنايي معابر ( با چراغ لاك پشتي )</t>
  </si>
  <si>
    <t>تعداد روستاهاي برقدار شده</t>
  </si>
  <si>
    <t>انرژي فروخته شده</t>
  </si>
  <si>
    <t>ميزان وصولي</t>
  </si>
  <si>
    <t>درصد وصولي نسبت به فروش</t>
  </si>
  <si>
    <t>ميزان بدهي</t>
  </si>
  <si>
    <t>تعداد پرسنل</t>
  </si>
  <si>
    <t>واحد</t>
  </si>
  <si>
    <t>كيلومترمربع</t>
  </si>
  <si>
    <t>فيدر</t>
  </si>
  <si>
    <t>فقره</t>
  </si>
  <si>
    <t>كيلو متر</t>
  </si>
  <si>
    <t>دستگاه</t>
  </si>
  <si>
    <t>عدد</t>
  </si>
  <si>
    <t>روستا</t>
  </si>
  <si>
    <t>كيلووات ساعت</t>
  </si>
  <si>
    <t>ريال</t>
  </si>
  <si>
    <t>نفر</t>
  </si>
  <si>
    <t>خلاصه آمار و اطلاعات مديريت برق استهبان</t>
  </si>
  <si>
    <t>مقدار</t>
  </si>
  <si>
    <t>ملاحظات</t>
  </si>
  <si>
    <t>استهبان</t>
  </si>
  <si>
    <t>درصد وصولي</t>
  </si>
  <si>
    <t>وصولي</t>
  </si>
  <si>
    <t>فروش</t>
  </si>
  <si>
    <t>موجودي</t>
  </si>
  <si>
    <t>ناحيه</t>
  </si>
  <si>
    <t>به فروش</t>
  </si>
  <si>
    <t>ريالي</t>
  </si>
  <si>
    <t>مشتركين</t>
  </si>
  <si>
    <t>خلاصه آمار نواحي استهبان</t>
  </si>
  <si>
    <t>موجودي مشتركين  به تفكيك تعرفه</t>
  </si>
  <si>
    <t>تجاري</t>
  </si>
  <si>
    <t>صنعتي</t>
  </si>
  <si>
    <t>كشاورزي</t>
  </si>
  <si>
    <t>عمومي</t>
  </si>
  <si>
    <t>خانگي</t>
  </si>
  <si>
    <t>مگا وات</t>
  </si>
  <si>
    <t>درصد</t>
  </si>
  <si>
    <t xml:space="preserve">تعداد مشتركين </t>
  </si>
  <si>
    <t>جمع</t>
  </si>
  <si>
    <t>پيك بار غيرهمزمان</t>
  </si>
  <si>
    <t>پيك بار همزمان</t>
  </si>
  <si>
    <t>روشنايي معابر ( با چراغ كم مصرف 23 وات)</t>
  </si>
  <si>
    <t>تا پايان سال 1387</t>
  </si>
  <si>
    <t>به تفكيك تعرفه : خانگي 17061 -عمومي631- كشاورزي405- صنعتي 159- تجاري  1826</t>
  </si>
  <si>
    <t>با قدرت  73045 KVA</t>
  </si>
  <si>
    <t xml:space="preserve"> انشعاب فروخته شده</t>
  </si>
  <si>
    <t>زير ديپلم1-ديپلم 6- فوق ديپلم 3- ليسانس2</t>
  </si>
  <si>
    <t>روشنايي معابر (چراغ لاك پشتي با لامپ گازي )</t>
  </si>
  <si>
    <t>روشنايي معابر (چراغ لاك پشتي با لامپ پر بازده وكم مصرف)</t>
  </si>
  <si>
    <t>به تفكيك تعرفه : خانگي 17757 -عمومي 642- كشاورزي 405- صنعتي 172- تجاري  1885</t>
  </si>
  <si>
    <t>تا پايان سال 88</t>
  </si>
  <si>
    <t>با قدرت  74845 KVA</t>
  </si>
  <si>
    <t>تا پايان سال 89</t>
  </si>
  <si>
    <t>به تفكيك تعرفه : خانگي 18636 -عمومي 603- كشاورزي 466- صنعتي 158- تجاري  1951</t>
  </si>
  <si>
    <t>زير ديپلم1-ديپلم 6- فوق ديپلم 2- ليسانس2</t>
  </si>
  <si>
    <t>تا پایان سال 90</t>
  </si>
  <si>
    <t>با قدرت  78190 KVA</t>
  </si>
  <si>
    <t>با قدرت  77015 KVA</t>
  </si>
  <si>
    <t>به تفكيك تعرفه : خانگي 19785 -عمومي 635- كشاورزي 474- صنعتي 174- تجاري  2051</t>
  </si>
  <si>
    <t>زير ديپلم0-ديپلم 5- فوق ديپلم 2- ليسانس3</t>
  </si>
  <si>
    <t>تا پایان سال  91</t>
  </si>
  <si>
    <t>به تفكيك تعرفه : خانگي 20635 -عمومي 669- كشاورزي 490- صنعتي 205- تجاري  2123</t>
  </si>
  <si>
    <t>با قدرت  80595 KVA</t>
  </si>
  <si>
    <t>زير ديپلم0-ديپلم 4- فوق ديپلم 2- ليسانس3</t>
  </si>
  <si>
    <t>تا پایان سال 92</t>
  </si>
  <si>
    <t>به تفكيك تعرفه : خانگي 21351 -عمومي 702- كشاورزي 506- صنعتي 226- تجاري  2220</t>
  </si>
  <si>
    <t>با قدرت  81635 KVA</t>
  </si>
  <si>
    <t>زير ديپلم0-ديپلم 4- فوق ديپلم 1- ليسانس3</t>
  </si>
  <si>
    <t>تا پایان سال 93</t>
  </si>
  <si>
    <t>به تفكيك تعرفه : خانگي 21873 -عمومي 753- كشاورزي 520- صنعتي 241- تجاري  2268</t>
  </si>
  <si>
    <t>با قدرت  85290 KVA</t>
  </si>
  <si>
    <t>زير ديپلم0-ديپلم 2- فوق ديپلم 1- ليسانس6</t>
  </si>
  <si>
    <t>تا پایان سال1394</t>
  </si>
  <si>
    <t>با قدرت  92190 KVA</t>
  </si>
  <si>
    <t>استهبان-ایج -رونیز</t>
  </si>
  <si>
    <t>ایج</t>
  </si>
  <si>
    <t>رونیز</t>
  </si>
  <si>
    <t>به تفكيك تعرفه : خانگي 22240 -عمومي 770- كشاورزي 527- صنعتي 261- تجاري  2324</t>
  </si>
  <si>
    <t>زير ديپلم0-ديپلم 2- فوق ديپلم 1- ليسانس7</t>
  </si>
  <si>
    <t>تا پایان سال 1395</t>
  </si>
  <si>
    <t>به تفكيك تعرفه : خانگي 22586 -عمومي 818- كشاورزي 532- صنعتي 275- تجاري  2390</t>
  </si>
  <si>
    <t>با قدرت 93770 KVA</t>
  </si>
  <si>
    <t>روشنایی معابر</t>
  </si>
  <si>
    <t>تا پایان  سال 1396</t>
  </si>
  <si>
    <t>به تفکیک تعرفه: خانگی23004-عمومی701-کشاورزی543-صنعتی289-تجاری2430-روشنایی معابر144</t>
  </si>
  <si>
    <t>با قدرت 98260 KVA</t>
  </si>
  <si>
    <t>زیر دیپلم0-دیپلم1-فوق دیپلم0-لیسانس6-فوق لیسانس0</t>
  </si>
  <si>
    <t>تا پایان  سال 1397</t>
  </si>
  <si>
    <t>به تفکیک تعرفه: خانگی23719-عمومی723-کشاورزی554-صنعتی329-تجاری2479-روشنایی معابر144</t>
  </si>
  <si>
    <t>با قدرت 100946 KVA</t>
  </si>
  <si>
    <t>زیر دیپلم0-دیپلم1-فوق دیپلم0-لیسانس6-فوق لیسانس1</t>
  </si>
  <si>
    <t>به تفکیک تعرفه: خانگی24264-عمومی745-کشاورزی558-صنعتی343-تجاری2509-روشنایی معابر197</t>
  </si>
  <si>
    <t>با قدرت 103611 KVA</t>
  </si>
  <si>
    <t>زیر دیپلم0-دیپلم1-فوق دیپلم0-لیسانس5-فوق لیسانس1</t>
  </si>
  <si>
    <t>تا پایان سال 1398</t>
  </si>
  <si>
    <t>تا پایان   سال 1399</t>
  </si>
  <si>
    <t>به تفکیک تعرفه: خانگی24818-عمومی746-کشاورزی563-صنعتی351-تجاری2587-روشنایی معابر197</t>
  </si>
  <si>
    <t>با قدرت 104446 KVA</t>
  </si>
  <si>
    <t>زیر دیپلم0-دیپلم1-فوق دیپلم0-لیسانس4-فوق لیسانس2</t>
  </si>
  <si>
    <t>تا پایان  سال 1400</t>
  </si>
  <si>
    <t>به تفکیک تعرفه: خانگی33064-عمومی923-کشاورزی942-صنعتی443-تجاری4602-روشنایی معابر371</t>
  </si>
  <si>
    <t>با قدرت 107051 KVA</t>
  </si>
  <si>
    <t>زیر دیپلم0-دیپلم1-فوق دیپلم0-لیسانس3-فوق لیسانس1</t>
  </si>
  <si>
    <t>روشنايي معابر</t>
  </si>
  <si>
    <t>تا پایان   سال 1401</t>
  </si>
</sst>
</file>

<file path=xl/styles.xml><?xml version="1.0" encoding="utf-8"?>
<styleSheet xmlns="http://schemas.openxmlformats.org/spreadsheetml/2006/main">
  <numFmts count="37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ريال&quot;#,##0_-;&quot;ريال&quot;#,##0\-"/>
    <numFmt numFmtId="173" formatCode="&quot;ريال&quot;#,##0_-;[Red]&quot;ريال&quot;#,##0\-"/>
    <numFmt numFmtId="174" formatCode="&quot;ريال&quot;#,##0.00_-;&quot;ريال&quot;#,##0.00\-"/>
    <numFmt numFmtId="175" formatCode="&quot;ريال&quot;#,##0.00_-;[Red]&quot;ريال&quot;#,##0.00\-"/>
    <numFmt numFmtId="176" formatCode="_-&quot;ريال&quot;* #,##0_-;_-&quot;ريال&quot;* #,##0\-;_-&quot;ريال&quot;* &quot;-&quot;_-;_-@_-"/>
    <numFmt numFmtId="177" formatCode="_-&quot;ريال&quot;* #,##0.00_-;_-&quot;ريال&quot;* #,##0.00\-;_-&quot;ريال&quot;* &quot;-&quot;??_-;_-@_-"/>
    <numFmt numFmtId="178" formatCode="&quot;ريال&quot;\ #,##0;\-&quot;ريال&quot;\ #,##0"/>
    <numFmt numFmtId="179" formatCode="&quot;ريال&quot;\ #,##0;[Red]\-&quot;ريال&quot;\ #,##0"/>
    <numFmt numFmtId="180" formatCode="&quot;ريال&quot;\ #,##0.00;\-&quot;ريال&quot;\ #,##0.00"/>
    <numFmt numFmtId="181" formatCode="&quot;ريال&quot;\ #,##0.00;[Red]\-&quot;ريال&quot;\ #,##0.00"/>
    <numFmt numFmtId="182" formatCode="_-&quot;ريال&quot;\ * #,##0_-;\-&quot;ريال&quot;\ * #,##0_-;_-&quot;ريال&quot;\ * &quot;-&quot;_-;_-@_-"/>
    <numFmt numFmtId="183" formatCode="_-* #,##0_-;\-* #,##0_-;_-* &quot;-&quot;_-;_-@_-"/>
    <numFmt numFmtId="184" formatCode="_-&quot;ريال&quot;\ * #,##0.00_-;\-&quot;ريال&quot;\ * #,##0.00_-;_-&quot;ريال&quot;\ * &quot;-&quot;??_-;_-@_-"/>
    <numFmt numFmtId="185" formatCode="_-* #,##0.00_-;\-* #,##0.00_-;_-* &quot;-&quot;??_-;_-@_-"/>
    <numFmt numFmtId="186" formatCode="#,##0.0"/>
    <numFmt numFmtId="187" formatCode="0.0%"/>
    <numFmt numFmtId="188" formatCode="0.0"/>
    <numFmt numFmtId="189" formatCode="#,##0.000"/>
    <numFmt numFmtId="190" formatCode="#,##0.0000"/>
    <numFmt numFmtId="191" formatCode="0.0000"/>
    <numFmt numFmtId="192" formatCode="0.000"/>
  </numFmts>
  <fonts count="61">
    <font>
      <sz val="10"/>
      <name val="Arial"/>
      <family val="0"/>
    </font>
    <font>
      <b/>
      <sz val="12"/>
      <name val="Nazanin"/>
      <family val="0"/>
    </font>
    <font>
      <b/>
      <sz val="12"/>
      <name val="Badr"/>
      <family val="0"/>
    </font>
    <font>
      <b/>
      <sz val="14"/>
      <name val="Nazanin"/>
      <family val="0"/>
    </font>
    <font>
      <sz val="12"/>
      <name val="Nazanin"/>
      <family val="0"/>
    </font>
    <font>
      <sz val="10"/>
      <name val="Badr"/>
      <family val="0"/>
    </font>
    <font>
      <sz val="8"/>
      <name val="Arial"/>
      <family val="2"/>
    </font>
    <font>
      <b/>
      <sz val="16"/>
      <name val="B Badr"/>
      <family val="0"/>
    </font>
    <font>
      <b/>
      <sz val="14"/>
      <name val="B Badr"/>
      <family val="0"/>
    </font>
    <font>
      <sz val="14"/>
      <name val="B Titr"/>
      <family val="0"/>
    </font>
    <font>
      <sz val="20"/>
      <name val="B Titr"/>
      <family val="0"/>
    </font>
    <font>
      <sz val="10"/>
      <name val="B Titr"/>
      <family val="0"/>
    </font>
    <font>
      <sz val="14"/>
      <name val="B Badr"/>
      <family val="0"/>
    </font>
    <font>
      <sz val="10"/>
      <name val="B Badr"/>
      <family val="0"/>
    </font>
    <font>
      <b/>
      <sz val="10"/>
      <name val="B Badr"/>
      <family val="0"/>
    </font>
    <font>
      <b/>
      <sz val="12"/>
      <name val="B Badr"/>
      <family val="0"/>
    </font>
    <font>
      <sz val="18"/>
      <name val="B Titr"/>
      <family val="0"/>
    </font>
    <font>
      <b/>
      <sz val="12"/>
      <name val="B Nazanin"/>
      <family val="0"/>
    </font>
    <font>
      <b/>
      <sz val="10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2"/>
      <name val="B Titr"/>
      <family val="0"/>
    </font>
    <font>
      <sz val="12"/>
      <color indexed="8"/>
      <name val="B Titr"/>
      <family val="0"/>
    </font>
    <font>
      <sz val="13"/>
      <color indexed="12"/>
      <name val="B Titr"/>
      <family val="0"/>
    </font>
    <font>
      <sz val="13"/>
      <color indexed="12"/>
      <name val="Calibri"/>
      <family val="0"/>
    </font>
    <font>
      <sz val="12"/>
      <color indexed="12"/>
      <name val="B Titr"/>
      <family val="0"/>
    </font>
    <font>
      <sz val="11"/>
      <color indexed="12"/>
      <name val="B Titr"/>
      <family val="0"/>
    </font>
    <font>
      <sz val="11"/>
      <color indexed="12"/>
      <name val="Calibri"/>
      <family val="0"/>
    </font>
    <font>
      <sz val="14"/>
      <color indexed="12"/>
      <name val="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vertical="center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3" xfId="0" applyFill="1" applyBorder="1" applyAlignment="1">
      <alignment/>
    </xf>
    <xf numFmtId="0" fontId="7" fillId="0" borderId="14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9" fontId="7" fillId="0" borderId="14" xfId="57" applyFont="1" applyBorder="1" applyAlignment="1">
      <alignment horizontal="center" vertical="center" readingOrder="2"/>
    </xf>
    <xf numFmtId="0" fontId="7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9" fontId="12" fillId="0" borderId="13" xfId="57" applyFont="1" applyBorder="1" applyAlignment="1">
      <alignment horizontal="center" readingOrder="2"/>
    </xf>
    <xf numFmtId="3" fontId="8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9" fontId="12" fillId="0" borderId="16" xfId="57" applyFont="1" applyBorder="1" applyAlignment="1">
      <alignment horizontal="center" readingOrder="2"/>
    </xf>
    <xf numFmtId="3" fontId="8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13" fillId="0" borderId="0" xfId="0" applyFont="1" applyAlignment="1">
      <alignment/>
    </xf>
    <xf numFmtId="0" fontId="8" fillId="33" borderId="26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14" fillId="33" borderId="34" xfId="0" applyFont="1" applyFill="1" applyBorder="1" applyAlignment="1">
      <alignment horizontal="center"/>
    </xf>
    <xf numFmtId="0" fontId="14" fillId="33" borderId="35" xfId="0" applyFont="1" applyFill="1" applyBorder="1" applyAlignment="1">
      <alignment horizontal="center"/>
    </xf>
    <xf numFmtId="0" fontId="14" fillId="33" borderId="36" xfId="0" applyFont="1" applyFill="1" applyBorder="1" applyAlignment="1">
      <alignment horizontal="center"/>
    </xf>
    <xf numFmtId="3" fontId="15" fillId="0" borderId="14" xfId="0" applyNumberFormat="1" applyFont="1" applyBorder="1" applyAlignment="1">
      <alignment horizontal="center"/>
    </xf>
    <xf numFmtId="3" fontId="15" fillId="0" borderId="16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0" fontId="7" fillId="0" borderId="37" xfId="0" applyFont="1" applyBorder="1" applyAlignment="1">
      <alignment/>
    </xf>
    <xf numFmtId="3" fontId="15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1" fontId="7" fillId="0" borderId="14" xfId="0" applyNumberFormat="1" applyFont="1" applyBorder="1" applyAlignment="1">
      <alignment horizontal="center" vertical="center"/>
    </xf>
    <xf numFmtId="0" fontId="0" fillId="35" borderId="3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33" xfId="0" applyFill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/>
    </xf>
    <xf numFmtId="1" fontId="4" fillId="0" borderId="13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/>
    </xf>
    <xf numFmtId="9" fontId="8" fillId="0" borderId="38" xfId="57" applyFont="1" applyBorder="1" applyAlignment="1">
      <alignment horizontal="center"/>
    </xf>
    <xf numFmtId="3" fontId="8" fillId="0" borderId="39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9" fontId="8" fillId="0" borderId="13" xfId="57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9" fontId="8" fillId="0" borderId="19" xfId="57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9" fontId="8" fillId="0" borderId="13" xfId="57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3" fontId="8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9" fontId="8" fillId="0" borderId="16" xfId="57" applyFont="1" applyBorder="1" applyAlignment="1">
      <alignment horizontal="center" vertical="center" readingOrder="2"/>
    </xf>
    <xf numFmtId="0" fontId="8" fillId="33" borderId="42" xfId="0" applyFont="1" applyFill="1" applyBorder="1" applyAlignment="1">
      <alignment horizontal="center"/>
    </xf>
    <xf numFmtId="0" fontId="14" fillId="33" borderId="43" xfId="0" applyFont="1" applyFill="1" applyBorder="1" applyAlignment="1">
      <alignment horizontal="center"/>
    </xf>
    <xf numFmtId="3" fontId="15" fillId="0" borderId="44" xfId="0" applyNumberFormat="1" applyFont="1" applyBorder="1" applyAlignment="1">
      <alignment horizontal="center"/>
    </xf>
    <xf numFmtId="3" fontId="15" fillId="0" borderId="45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9" fillId="0" borderId="4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" fontId="8" fillId="0" borderId="46" xfId="0" applyNumberFormat="1" applyFont="1" applyBorder="1" applyAlignment="1">
      <alignment horizontal="center" vertical="center"/>
    </xf>
    <xf numFmtId="1" fontId="0" fillId="0" borderId="47" xfId="0" applyNumberFormat="1" applyBorder="1" applyAlignment="1">
      <alignment/>
    </xf>
    <xf numFmtId="1" fontId="0" fillId="0" borderId="48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externalLink" Target="externalLinks/externalLink8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p187'!A1" /><Relationship Id="rId2" Type="http://schemas.openxmlformats.org/officeDocument/2006/relationships/hyperlink" Target="#'p287'!A1" /><Relationship Id="rId3" Type="http://schemas.openxmlformats.org/officeDocument/2006/relationships/hyperlink" Target="#'p188'!A1" /><Relationship Id="rId4" Type="http://schemas.openxmlformats.org/officeDocument/2006/relationships/hyperlink" Target="#'p288'!A1" /><Relationship Id="rId5" Type="http://schemas.openxmlformats.org/officeDocument/2006/relationships/hyperlink" Target="#'p189'!A1" /><Relationship Id="rId6" Type="http://schemas.openxmlformats.org/officeDocument/2006/relationships/hyperlink" Target="#'p289'!A1" /><Relationship Id="rId7" Type="http://schemas.openxmlformats.org/officeDocument/2006/relationships/hyperlink" Target="#'p190'!A1" /><Relationship Id="rId8" Type="http://schemas.openxmlformats.org/officeDocument/2006/relationships/hyperlink" Target="#'p290'!A1" /><Relationship Id="rId9" Type="http://schemas.openxmlformats.org/officeDocument/2006/relationships/hyperlink" Target="#'p191'!A1" /><Relationship Id="rId10" Type="http://schemas.openxmlformats.org/officeDocument/2006/relationships/hyperlink" Target="#'p291'!A1" /><Relationship Id="rId11" Type="http://schemas.openxmlformats.org/officeDocument/2006/relationships/hyperlink" Target="#'p192'!A1" /><Relationship Id="rId12" Type="http://schemas.openxmlformats.org/officeDocument/2006/relationships/hyperlink" Target="#'p292'!A1" /><Relationship Id="rId13" Type="http://schemas.openxmlformats.org/officeDocument/2006/relationships/hyperlink" Target="#'p193'!A1" /><Relationship Id="rId14" Type="http://schemas.openxmlformats.org/officeDocument/2006/relationships/hyperlink" Target="#'p293'!A1" /><Relationship Id="rId15" Type="http://schemas.openxmlformats.org/officeDocument/2006/relationships/hyperlink" Target="#'p294'!A1" /><Relationship Id="rId16" Type="http://schemas.openxmlformats.org/officeDocument/2006/relationships/hyperlink" Target="#'p194'!A1" /><Relationship Id="rId17" Type="http://schemas.openxmlformats.org/officeDocument/2006/relationships/hyperlink" Target="#'p295'!A1" /><Relationship Id="rId18" Type="http://schemas.openxmlformats.org/officeDocument/2006/relationships/hyperlink" Target="#'p195'!A1" /><Relationship Id="rId19" Type="http://schemas.openxmlformats.org/officeDocument/2006/relationships/hyperlink" Target="#'p296'!A1" /><Relationship Id="rId20" Type="http://schemas.openxmlformats.org/officeDocument/2006/relationships/hyperlink" Target="#'p196'!A1" /><Relationship Id="rId21" Type="http://schemas.openxmlformats.org/officeDocument/2006/relationships/hyperlink" Target="#'p197'!A1" /><Relationship Id="rId22" Type="http://schemas.openxmlformats.org/officeDocument/2006/relationships/hyperlink" Target="#'p297'!A1" /><Relationship Id="rId23" Type="http://schemas.openxmlformats.org/officeDocument/2006/relationships/hyperlink" Target="#'p298'!A1" /><Relationship Id="rId24" Type="http://schemas.openxmlformats.org/officeDocument/2006/relationships/hyperlink" Target="#'p198'!A1" /><Relationship Id="rId25" Type="http://schemas.openxmlformats.org/officeDocument/2006/relationships/hyperlink" Target="#'p299'!A1" /><Relationship Id="rId26" Type="http://schemas.openxmlformats.org/officeDocument/2006/relationships/hyperlink" Target="#'p199'!A1" /><Relationship Id="rId27" Type="http://schemas.openxmlformats.org/officeDocument/2006/relationships/hyperlink" Target="#'p21400'!A1" /><Relationship Id="rId28" Type="http://schemas.openxmlformats.org/officeDocument/2006/relationships/hyperlink" Target="#'p11400'!A1" /><Relationship Id="rId29" Type="http://schemas.openxmlformats.org/officeDocument/2006/relationships/hyperlink" Target="#'p21401'!A1" /><Relationship Id="rId30" Type="http://schemas.openxmlformats.org/officeDocument/2006/relationships/hyperlink" Target="#'p11401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314325</xdr:colOff>
      <xdr:row>3</xdr:row>
      <xdr:rowOff>104775</xdr:rowOff>
    </xdr:from>
    <xdr:ext cx="3276600" cy="542925"/>
    <xdr:sp fLocksText="0">
      <xdr:nvSpPr>
        <xdr:cNvPr id="1" name="Text Box 13"/>
        <xdr:cNvSpPr txBox="1">
          <a:spLocks noChangeArrowheads="1"/>
        </xdr:cNvSpPr>
      </xdr:nvSpPr>
      <xdr:spPr>
        <a:xfrm>
          <a:off x="2143125" y="5905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خلاصه آمار مديريت برق استهبان تا پايان سال 87</a:t>
          </a:r>
        </a:p>
      </xdr:txBody>
    </xdr:sp>
    <xdr:clientData/>
  </xdr:oneCellAnchor>
  <xdr:twoCellAnchor>
    <xdr:from>
      <xdr:col>2</xdr:col>
      <xdr:colOff>323850</xdr:colOff>
      <xdr:row>3</xdr:row>
      <xdr:rowOff>104775</xdr:rowOff>
    </xdr:from>
    <xdr:to>
      <xdr:col>3</xdr:col>
      <xdr:colOff>314325</xdr:colOff>
      <xdr:row>5</xdr:row>
      <xdr:rowOff>47625</xdr:rowOff>
    </xdr:to>
    <xdr:sp fLocksText="0">
      <xdr:nvSpPr>
        <xdr:cNvPr id="2" name="Text Box 14">
          <a:hlinkClick r:id="rId1"/>
        </xdr:cNvPr>
        <xdr:cNvSpPr txBox="1">
          <a:spLocks noChangeArrowheads="1"/>
        </xdr:cNvSpPr>
      </xdr:nvSpPr>
      <xdr:spPr>
        <a:xfrm>
          <a:off x="1543050" y="5905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323850</xdr:colOff>
      <xdr:row>5</xdr:row>
      <xdr:rowOff>57150</xdr:rowOff>
    </xdr:from>
    <xdr:to>
      <xdr:col>3</xdr:col>
      <xdr:colOff>314325</xdr:colOff>
      <xdr:row>7</xdr:row>
      <xdr:rowOff>0</xdr:rowOff>
    </xdr:to>
    <xdr:sp fLocksText="0">
      <xdr:nvSpPr>
        <xdr:cNvPr id="3" name="Text Box 15">
          <a:hlinkClick r:id="rId2"/>
        </xdr:cNvPr>
        <xdr:cNvSpPr txBox="1">
          <a:spLocks noChangeArrowheads="1"/>
        </xdr:cNvSpPr>
      </xdr:nvSpPr>
      <xdr:spPr>
        <a:xfrm>
          <a:off x="1543050" y="8667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323850</xdr:colOff>
      <xdr:row>7</xdr:row>
      <xdr:rowOff>0</xdr:rowOff>
    </xdr:from>
    <xdr:ext cx="3276600" cy="542925"/>
    <xdr:sp fLocksText="0">
      <xdr:nvSpPr>
        <xdr:cNvPr id="4" name="Text Box 13"/>
        <xdr:cNvSpPr txBox="1">
          <a:spLocks noChangeArrowheads="1"/>
        </xdr:cNvSpPr>
      </xdr:nvSpPr>
      <xdr:spPr>
        <a:xfrm>
          <a:off x="2152650" y="11334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استهبان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پايان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سال 88</a:t>
          </a:r>
        </a:p>
      </xdr:txBody>
    </xdr:sp>
    <xdr:clientData/>
  </xdr:oneCellAnchor>
  <xdr:twoCellAnchor>
    <xdr:from>
      <xdr:col>2</xdr:col>
      <xdr:colOff>333375</xdr:colOff>
      <xdr:row>7</xdr:row>
      <xdr:rowOff>0</xdr:rowOff>
    </xdr:from>
    <xdr:to>
      <xdr:col>3</xdr:col>
      <xdr:colOff>323850</xdr:colOff>
      <xdr:row>8</xdr:row>
      <xdr:rowOff>104775</xdr:rowOff>
    </xdr:to>
    <xdr:sp fLocksText="0">
      <xdr:nvSpPr>
        <xdr:cNvPr id="5" name="Text Box 14">
          <a:hlinkClick r:id="rId3"/>
        </xdr:cNvPr>
        <xdr:cNvSpPr txBox="1">
          <a:spLocks noChangeArrowheads="1"/>
        </xdr:cNvSpPr>
      </xdr:nvSpPr>
      <xdr:spPr>
        <a:xfrm>
          <a:off x="1552575" y="11334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333375</xdr:colOff>
      <xdr:row>8</xdr:row>
      <xdr:rowOff>114300</xdr:rowOff>
    </xdr:from>
    <xdr:to>
      <xdr:col>3</xdr:col>
      <xdr:colOff>323850</xdr:colOff>
      <xdr:row>10</xdr:row>
      <xdr:rowOff>57150</xdr:rowOff>
    </xdr:to>
    <xdr:sp fLocksText="0">
      <xdr:nvSpPr>
        <xdr:cNvPr id="6" name="Text Box 15">
          <a:hlinkClick r:id="rId4"/>
        </xdr:cNvPr>
        <xdr:cNvSpPr txBox="1">
          <a:spLocks noChangeArrowheads="1"/>
        </xdr:cNvSpPr>
      </xdr:nvSpPr>
      <xdr:spPr>
        <a:xfrm>
          <a:off x="1552575" y="14097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323850</xdr:colOff>
      <xdr:row>10</xdr:row>
      <xdr:rowOff>57150</xdr:rowOff>
    </xdr:from>
    <xdr:ext cx="3276600" cy="542925"/>
    <xdr:sp fLocksText="0">
      <xdr:nvSpPr>
        <xdr:cNvPr id="7" name="Text Box 13"/>
        <xdr:cNvSpPr txBox="1">
          <a:spLocks noChangeArrowheads="1"/>
        </xdr:cNvSpPr>
      </xdr:nvSpPr>
      <xdr:spPr>
        <a:xfrm>
          <a:off x="2152650" y="16764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استهبان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پايان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سال 89</a:t>
          </a:r>
        </a:p>
      </xdr:txBody>
    </xdr:sp>
    <xdr:clientData/>
  </xdr:oneCellAnchor>
  <xdr:twoCellAnchor>
    <xdr:from>
      <xdr:col>2</xdr:col>
      <xdr:colOff>333375</xdr:colOff>
      <xdr:row>10</xdr:row>
      <xdr:rowOff>57150</xdr:rowOff>
    </xdr:from>
    <xdr:to>
      <xdr:col>3</xdr:col>
      <xdr:colOff>323850</xdr:colOff>
      <xdr:row>12</xdr:row>
      <xdr:rowOff>0</xdr:rowOff>
    </xdr:to>
    <xdr:sp fLocksText="0">
      <xdr:nvSpPr>
        <xdr:cNvPr id="8" name="Text Box 14">
          <a:hlinkClick r:id="rId5"/>
        </xdr:cNvPr>
        <xdr:cNvSpPr txBox="1">
          <a:spLocks noChangeArrowheads="1"/>
        </xdr:cNvSpPr>
      </xdr:nvSpPr>
      <xdr:spPr>
        <a:xfrm>
          <a:off x="1552575" y="16764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333375</xdr:colOff>
      <xdr:row>12</xdr:row>
      <xdr:rowOff>9525</xdr:rowOff>
    </xdr:from>
    <xdr:to>
      <xdr:col>3</xdr:col>
      <xdr:colOff>323850</xdr:colOff>
      <xdr:row>13</xdr:row>
      <xdr:rowOff>114300</xdr:rowOff>
    </xdr:to>
    <xdr:sp fLocksText="0">
      <xdr:nvSpPr>
        <xdr:cNvPr id="9" name="Text Box 15">
          <a:hlinkClick r:id="rId6"/>
        </xdr:cNvPr>
        <xdr:cNvSpPr txBox="1">
          <a:spLocks noChangeArrowheads="1"/>
        </xdr:cNvSpPr>
      </xdr:nvSpPr>
      <xdr:spPr>
        <a:xfrm>
          <a:off x="1552575" y="19526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333375</xdr:colOff>
      <xdr:row>13</xdr:row>
      <xdr:rowOff>123825</xdr:rowOff>
    </xdr:from>
    <xdr:ext cx="3276600" cy="542925"/>
    <xdr:sp fLocksText="0">
      <xdr:nvSpPr>
        <xdr:cNvPr id="10" name="Text Box 13"/>
        <xdr:cNvSpPr txBox="1">
          <a:spLocks noChangeArrowheads="1"/>
        </xdr:cNvSpPr>
      </xdr:nvSpPr>
      <xdr:spPr>
        <a:xfrm>
          <a:off x="2162175" y="22288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استهبان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90</a:t>
          </a:r>
        </a:p>
      </xdr:txBody>
    </xdr:sp>
    <xdr:clientData/>
  </xdr:oneCellAnchor>
  <xdr:twoCellAnchor>
    <xdr:from>
      <xdr:col>2</xdr:col>
      <xdr:colOff>342900</xdr:colOff>
      <xdr:row>13</xdr:row>
      <xdr:rowOff>123825</xdr:rowOff>
    </xdr:from>
    <xdr:to>
      <xdr:col>3</xdr:col>
      <xdr:colOff>333375</xdr:colOff>
      <xdr:row>15</xdr:row>
      <xdr:rowOff>66675</xdr:rowOff>
    </xdr:to>
    <xdr:sp fLocksText="0">
      <xdr:nvSpPr>
        <xdr:cNvPr id="11" name="Text Box 14">
          <a:hlinkClick r:id="rId7"/>
        </xdr:cNvPr>
        <xdr:cNvSpPr txBox="1">
          <a:spLocks noChangeArrowheads="1"/>
        </xdr:cNvSpPr>
      </xdr:nvSpPr>
      <xdr:spPr>
        <a:xfrm>
          <a:off x="1562100" y="22288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342900</xdr:colOff>
      <xdr:row>15</xdr:row>
      <xdr:rowOff>76200</xdr:rowOff>
    </xdr:from>
    <xdr:to>
      <xdr:col>3</xdr:col>
      <xdr:colOff>333375</xdr:colOff>
      <xdr:row>17</xdr:row>
      <xdr:rowOff>9525</xdr:rowOff>
    </xdr:to>
    <xdr:sp fLocksText="0">
      <xdr:nvSpPr>
        <xdr:cNvPr id="12" name="Text Box 15">
          <a:hlinkClick r:id="rId8"/>
        </xdr:cNvPr>
        <xdr:cNvSpPr txBox="1">
          <a:spLocks noChangeArrowheads="1"/>
        </xdr:cNvSpPr>
      </xdr:nvSpPr>
      <xdr:spPr>
        <a:xfrm>
          <a:off x="1562100" y="2505075"/>
          <a:ext cx="60007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333375</xdr:colOff>
      <xdr:row>17</xdr:row>
      <xdr:rowOff>9525</xdr:rowOff>
    </xdr:from>
    <xdr:ext cx="3276600" cy="542925"/>
    <xdr:sp fLocksText="0">
      <xdr:nvSpPr>
        <xdr:cNvPr id="13" name="Text Box 13"/>
        <xdr:cNvSpPr txBox="1">
          <a:spLocks noChangeArrowheads="1"/>
        </xdr:cNvSpPr>
      </xdr:nvSpPr>
      <xdr:spPr>
        <a:xfrm>
          <a:off x="2162175" y="27622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استهبان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سال91</a:t>
          </a:r>
        </a:p>
      </xdr:txBody>
    </xdr:sp>
    <xdr:clientData/>
  </xdr:oneCellAnchor>
  <xdr:twoCellAnchor>
    <xdr:from>
      <xdr:col>2</xdr:col>
      <xdr:colOff>342900</xdr:colOff>
      <xdr:row>17</xdr:row>
      <xdr:rowOff>9525</xdr:rowOff>
    </xdr:from>
    <xdr:to>
      <xdr:col>3</xdr:col>
      <xdr:colOff>333375</xdr:colOff>
      <xdr:row>18</xdr:row>
      <xdr:rowOff>114300</xdr:rowOff>
    </xdr:to>
    <xdr:sp fLocksText="0">
      <xdr:nvSpPr>
        <xdr:cNvPr id="14" name="Text Box 14">
          <a:hlinkClick r:id="rId9"/>
        </xdr:cNvPr>
        <xdr:cNvSpPr txBox="1">
          <a:spLocks noChangeArrowheads="1"/>
        </xdr:cNvSpPr>
      </xdr:nvSpPr>
      <xdr:spPr>
        <a:xfrm>
          <a:off x="1562100" y="27622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342900</xdr:colOff>
      <xdr:row>18</xdr:row>
      <xdr:rowOff>123825</xdr:rowOff>
    </xdr:from>
    <xdr:to>
      <xdr:col>3</xdr:col>
      <xdr:colOff>333375</xdr:colOff>
      <xdr:row>20</xdr:row>
      <xdr:rowOff>57150</xdr:rowOff>
    </xdr:to>
    <xdr:sp fLocksText="0">
      <xdr:nvSpPr>
        <xdr:cNvPr id="15" name="Text Box 15">
          <a:hlinkClick r:id="rId10"/>
        </xdr:cNvPr>
        <xdr:cNvSpPr txBox="1">
          <a:spLocks noChangeArrowheads="1"/>
        </xdr:cNvSpPr>
      </xdr:nvSpPr>
      <xdr:spPr>
        <a:xfrm>
          <a:off x="1562100" y="3038475"/>
          <a:ext cx="60007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323850</xdr:colOff>
      <xdr:row>20</xdr:row>
      <xdr:rowOff>57150</xdr:rowOff>
    </xdr:from>
    <xdr:ext cx="3276600" cy="542925"/>
    <xdr:sp fLocksText="0">
      <xdr:nvSpPr>
        <xdr:cNvPr id="16" name="Text Box 13"/>
        <xdr:cNvSpPr txBox="1">
          <a:spLocks noChangeArrowheads="1"/>
        </xdr:cNvSpPr>
      </xdr:nvSpPr>
      <xdr:spPr>
        <a:xfrm>
          <a:off x="2152650" y="32956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استهبان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سال 92</a:t>
          </a:r>
        </a:p>
      </xdr:txBody>
    </xdr:sp>
    <xdr:clientData/>
  </xdr:oneCellAnchor>
  <xdr:twoCellAnchor>
    <xdr:from>
      <xdr:col>2</xdr:col>
      <xdr:colOff>333375</xdr:colOff>
      <xdr:row>20</xdr:row>
      <xdr:rowOff>66675</xdr:rowOff>
    </xdr:from>
    <xdr:to>
      <xdr:col>3</xdr:col>
      <xdr:colOff>323850</xdr:colOff>
      <xdr:row>22</xdr:row>
      <xdr:rowOff>9525</xdr:rowOff>
    </xdr:to>
    <xdr:sp fLocksText="0">
      <xdr:nvSpPr>
        <xdr:cNvPr id="17" name="Text Box 14">
          <a:hlinkClick r:id="rId11"/>
        </xdr:cNvPr>
        <xdr:cNvSpPr txBox="1">
          <a:spLocks noChangeArrowheads="1"/>
        </xdr:cNvSpPr>
      </xdr:nvSpPr>
      <xdr:spPr>
        <a:xfrm>
          <a:off x="1552575" y="33051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323850</xdr:colOff>
      <xdr:row>22</xdr:row>
      <xdr:rowOff>19050</xdr:rowOff>
    </xdr:from>
    <xdr:to>
      <xdr:col>3</xdr:col>
      <xdr:colOff>314325</xdr:colOff>
      <xdr:row>23</xdr:row>
      <xdr:rowOff>104775</xdr:rowOff>
    </xdr:to>
    <xdr:sp fLocksText="0">
      <xdr:nvSpPr>
        <xdr:cNvPr id="18" name="Text Box 15">
          <a:hlinkClick r:id="rId12"/>
        </xdr:cNvPr>
        <xdr:cNvSpPr txBox="1">
          <a:spLocks noChangeArrowheads="1"/>
        </xdr:cNvSpPr>
      </xdr:nvSpPr>
      <xdr:spPr>
        <a:xfrm>
          <a:off x="1543050" y="3581400"/>
          <a:ext cx="600075" cy="2476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323850</xdr:colOff>
      <xdr:row>23</xdr:row>
      <xdr:rowOff>104775</xdr:rowOff>
    </xdr:from>
    <xdr:ext cx="3276600" cy="542925"/>
    <xdr:sp fLocksText="0">
      <xdr:nvSpPr>
        <xdr:cNvPr id="19" name="Text Box 13"/>
        <xdr:cNvSpPr txBox="1">
          <a:spLocks noChangeArrowheads="1"/>
        </xdr:cNvSpPr>
      </xdr:nvSpPr>
      <xdr:spPr>
        <a:xfrm>
          <a:off x="2152650" y="38290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استهبان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سال 93</a:t>
          </a:r>
        </a:p>
      </xdr:txBody>
    </xdr:sp>
    <xdr:clientData/>
  </xdr:oneCellAnchor>
  <xdr:twoCellAnchor>
    <xdr:from>
      <xdr:col>2</xdr:col>
      <xdr:colOff>333375</xdr:colOff>
      <xdr:row>23</xdr:row>
      <xdr:rowOff>114300</xdr:rowOff>
    </xdr:from>
    <xdr:to>
      <xdr:col>3</xdr:col>
      <xdr:colOff>323850</xdr:colOff>
      <xdr:row>25</xdr:row>
      <xdr:rowOff>57150</xdr:rowOff>
    </xdr:to>
    <xdr:sp fLocksText="0">
      <xdr:nvSpPr>
        <xdr:cNvPr id="20" name="Text Box 14">
          <a:hlinkClick r:id="rId13"/>
        </xdr:cNvPr>
        <xdr:cNvSpPr txBox="1">
          <a:spLocks noChangeArrowheads="1"/>
        </xdr:cNvSpPr>
      </xdr:nvSpPr>
      <xdr:spPr>
        <a:xfrm>
          <a:off x="1552575" y="38385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333375</xdr:colOff>
      <xdr:row>25</xdr:row>
      <xdr:rowOff>57150</xdr:rowOff>
    </xdr:from>
    <xdr:to>
      <xdr:col>3</xdr:col>
      <xdr:colOff>323850</xdr:colOff>
      <xdr:row>27</xdr:row>
      <xdr:rowOff>0</xdr:rowOff>
    </xdr:to>
    <xdr:sp fLocksText="0">
      <xdr:nvSpPr>
        <xdr:cNvPr id="21" name="Text Box 14">
          <a:hlinkClick r:id="rId14"/>
        </xdr:cNvPr>
        <xdr:cNvSpPr txBox="1">
          <a:spLocks noChangeArrowheads="1"/>
        </xdr:cNvSpPr>
      </xdr:nvSpPr>
      <xdr:spPr>
        <a:xfrm>
          <a:off x="1552575" y="41052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333375</xdr:colOff>
      <xdr:row>28</xdr:row>
      <xdr:rowOff>133350</xdr:rowOff>
    </xdr:from>
    <xdr:to>
      <xdr:col>3</xdr:col>
      <xdr:colOff>323850</xdr:colOff>
      <xdr:row>30</xdr:row>
      <xdr:rowOff>76200</xdr:rowOff>
    </xdr:to>
    <xdr:sp fLocksText="0">
      <xdr:nvSpPr>
        <xdr:cNvPr id="22" name="Text Box 14">
          <a:hlinkClick r:id="rId15"/>
        </xdr:cNvPr>
        <xdr:cNvSpPr txBox="1">
          <a:spLocks noChangeArrowheads="1"/>
        </xdr:cNvSpPr>
      </xdr:nvSpPr>
      <xdr:spPr>
        <a:xfrm>
          <a:off x="1552575" y="46672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342900</xdr:colOff>
      <xdr:row>27</xdr:row>
      <xdr:rowOff>28575</xdr:rowOff>
    </xdr:from>
    <xdr:to>
      <xdr:col>3</xdr:col>
      <xdr:colOff>333375</xdr:colOff>
      <xdr:row>28</xdr:row>
      <xdr:rowOff>133350</xdr:rowOff>
    </xdr:to>
    <xdr:sp fLocksText="0">
      <xdr:nvSpPr>
        <xdr:cNvPr id="23" name="Text Box 14">
          <a:hlinkClick r:id="rId16"/>
        </xdr:cNvPr>
        <xdr:cNvSpPr txBox="1">
          <a:spLocks noChangeArrowheads="1"/>
        </xdr:cNvSpPr>
      </xdr:nvSpPr>
      <xdr:spPr>
        <a:xfrm>
          <a:off x="1562100" y="44005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333375</xdr:colOff>
      <xdr:row>27</xdr:row>
      <xdr:rowOff>0</xdr:rowOff>
    </xdr:from>
    <xdr:ext cx="3276600" cy="542925"/>
    <xdr:sp fLocksText="0">
      <xdr:nvSpPr>
        <xdr:cNvPr id="24" name="Text Box 13"/>
        <xdr:cNvSpPr txBox="1">
          <a:spLocks noChangeArrowheads="1"/>
        </xdr:cNvSpPr>
      </xdr:nvSpPr>
      <xdr:spPr>
        <a:xfrm>
          <a:off x="2162175" y="43719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استهبان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94</a:t>
          </a:r>
        </a:p>
      </xdr:txBody>
    </xdr:sp>
    <xdr:clientData/>
  </xdr:oneCellAnchor>
  <xdr:oneCellAnchor>
    <xdr:from>
      <xdr:col>3</xdr:col>
      <xdr:colOff>333375</xdr:colOff>
      <xdr:row>30</xdr:row>
      <xdr:rowOff>66675</xdr:rowOff>
    </xdr:from>
    <xdr:ext cx="3276600" cy="542925"/>
    <xdr:sp fLocksText="0">
      <xdr:nvSpPr>
        <xdr:cNvPr id="25" name="Text Box 13"/>
        <xdr:cNvSpPr txBox="1">
          <a:spLocks noChangeArrowheads="1"/>
        </xdr:cNvSpPr>
      </xdr:nvSpPr>
      <xdr:spPr>
        <a:xfrm>
          <a:off x="2162175" y="49244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استهبان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سال 95</a:t>
          </a:r>
        </a:p>
      </xdr:txBody>
    </xdr:sp>
    <xdr:clientData/>
  </xdr:oneCellAnchor>
  <xdr:twoCellAnchor>
    <xdr:from>
      <xdr:col>2</xdr:col>
      <xdr:colOff>333375</xdr:colOff>
      <xdr:row>32</xdr:row>
      <xdr:rowOff>9525</xdr:rowOff>
    </xdr:from>
    <xdr:to>
      <xdr:col>3</xdr:col>
      <xdr:colOff>323850</xdr:colOff>
      <xdr:row>33</xdr:row>
      <xdr:rowOff>114300</xdr:rowOff>
    </xdr:to>
    <xdr:sp fLocksText="0">
      <xdr:nvSpPr>
        <xdr:cNvPr id="26" name="Text Box 14">
          <a:hlinkClick r:id="rId17"/>
        </xdr:cNvPr>
        <xdr:cNvSpPr txBox="1">
          <a:spLocks noChangeArrowheads="1"/>
        </xdr:cNvSpPr>
      </xdr:nvSpPr>
      <xdr:spPr>
        <a:xfrm>
          <a:off x="1552575" y="51911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342900</xdr:colOff>
      <xdr:row>30</xdr:row>
      <xdr:rowOff>76200</xdr:rowOff>
    </xdr:from>
    <xdr:to>
      <xdr:col>3</xdr:col>
      <xdr:colOff>333375</xdr:colOff>
      <xdr:row>32</xdr:row>
      <xdr:rowOff>19050</xdr:rowOff>
    </xdr:to>
    <xdr:sp fLocksText="0">
      <xdr:nvSpPr>
        <xdr:cNvPr id="27" name="Text Box 14">
          <a:hlinkClick r:id="rId18"/>
        </xdr:cNvPr>
        <xdr:cNvSpPr txBox="1">
          <a:spLocks noChangeArrowheads="1"/>
        </xdr:cNvSpPr>
      </xdr:nvSpPr>
      <xdr:spPr>
        <a:xfrm>
          <a:off x="1562100" y="49339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342900</xdr:colOff>
      <xdr:row>33</xdr:row>
      <xdr:rowOff>114300</xdr:rowOff>
    </xdr:from>
    <xdr:ext cx="3276600" cy="542925"/>
    <xdr:sp fLocksText="0">
      <xdr:nvSpPr>
        <xdr:cNvPr id="28" name="Text Box 13"/>
        <xdr:cNvSpPr txBox="1">
          <a:spLocks noChangeArrowheads="1"/>
        </xdr:cNvSpPr>
      </xdr:nvSpPr>
      <xdr:spPr>
        <a:xfrm>
          <a:off x="2171700" y="54578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استهبان تا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سال 96</a:t>
          </a:r>
        </a:p>
      </xdr:txBody>
    </xdr:sp>
    <xdr:clientData/>
  </xdr:oneCellAnchor>
  <xdr:twoCellAnchor>
    <xdr:from>
      <xdr:col>2</xdr:col>
      <xdr:colOff>342900</xdr:colOff>
      <xdr:row>35</xdr:row>
      <xdr:rowOff>57150</xdr:rowOff>
    </xdr:from>
    <xdr:to>
      <xdr:col>3</xdr:col>
      <xdr:colOff>333375</xdr:colOff>
      <xdr:row>37</xdr:row>
      <xdr:rowOff>0</xdr:rowOff>
    </xdr:to>
    <xdr:sp fLocksText="0">
      <xdr:nvSpPr>
        <xdr:cNvPr id="29" name="Text Box 14">
          <a:hlinkClick r:id="rId19"/>
        </xdr:cNvPr>
        <xdr:cNvSpPr txBox="1">
          <a:spLocks noChangeArrowheads="1"/>
        </xdr:cNvSpPr>
      </xdr:nvSpPr>
      <xdr:spPr>
        <a:xfrm>
          <a:off x="1562100" y="57245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342900</xdr:colOff>
      <xdr:row>33</xdr:row>
      <xdr:rowOff>123825</xdr:rowOff>
    </xdr:from>
    <xdr:to>
      <xdr:col>3</xdr:col>
      <xdr:colOff>342900</xdr:colOff>
      <xdr:row>35</xdr:row>
      <xdr:rowOff>66675</xdr:rowOff>
    </xdr:to>
    <xdr:sp fLocksText="0">
      <xdr:nvSpPr>
        <xdr:cNvPr id="30" name="Text Box 14">
          <a:hlinkClick r:id="rId20"/>
        </xdr:cNvPr>
        <xdr:cNvSpPr txBox="1">
          <a:spLocks noChangeArrowheads="1"/>
        </xdr:cNvSpPr>
      </xdr:nvSpPr>
      <xdr:spPr>
        <a:xfrm>
          <a:off x="1562100" y="5467350"/>
          <a:ext cx="609600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342900</xdr:colOff>
      <xdr:row>37</xdr:row>
      <xdr:rowOff>9525</xdr:rowOff>
    </xdr:from>
    <xdr:ext cx="3276600" cy="542925"/>
    <xdr:sp fLocksText="0">
      <xdr:nvSpPr>
        <xdr:cNvPr id="31" name="Text Box 13"/>
        <xdr:cNvSpPr txBox="1">
          <a:spLocks noChangeArrowheads="1"/>
        </xdr:cNvSpPr>
      </xdr:nvSpPr>
      <xdr:spPr>
        <a:xfrm>
          <a:off x="2171700" y="60007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استهبان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تا پایان سال 97</a:t>
          </a:r>
        </a:p>
      </xdr:txBody>
    </xdr:sp>
    <xdr:clientData/>
  </xdr:oneCellAnchor>
  <xdr:twoCellAnchor>
    <xdr:from>
      <xdr:col>2</xdr:col>
      <xdr:colOff>323850</xdr:colOff>
      <xdr:row>36</xdr:row>
      <xdr:rowOff>152400</xdr:rowOff>
    </xdr:from>
    <xdr:to>
      <xdr:col>3</xdr:col>
      <xdr:colOff>323850</xdr:colOff>
      <xdr:row>38</xdr:row>
      <xdr:rowOff>95250</xdr:rowOff>
    </xdr:to>
    <xdr:sp fLocksText="0">
      <xdr:nvSpPr>
        <xdr:cNvPr id="32" name="Text Box 14">
          <a:hlinkClick r:id="rId21"/>
        </xdr:cNvPr>
        <xdr:cNvSpPr txBox="1">
          <a:spLocks noChangeArrowheads="1"/>
        </xdr:cNvSpPr>
      </xdr:nvSpPr>
      <xdr:spPr>
        <a:xfrm>
          <a:off x="1543050" y="5981700"/>
          <a:ext cx="609600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twoCellAnchor>
    <xdr:from>
      <xdr:col>2</xdr:col>
      <xdr:colOff>333375</xdr:colOff>
      <xdr:row>38</xdr:row>
      <xdr:rowOff>104775</xdr:rowOff>
    </xdr:from>
    <xdr:to>
      <xdr:col>3</xdr:col>
      <xdr:colOff>333375</xdr:colOff>
      <xdr:row>40</xdr:row>
      <xdr:rowOff>47625</xdr:rowOff>
    </xdr:to>
    <xdr:sp fLocksText="0">
      <xdr:nvSpPr>
        <xdr:cNvPr id="33" name="Text Box 14">
          <a:hlinkClick r:id="rId22"/>
        </xdr:cNvPr>
        <xdr:cNvSpPr txBox="1">
          <a:spLocks noChangeArrowheads="1"/>
        </xdr:cNvSpPr>
      </xdr:nvSpPr>
      <xdr:spPr>
        <a:xfrm>
          <a:off x="1552575" y="6257925"/>
          <a:ext cx="609600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342900</xdr:colOff>
      <xdr:row>40</xdr:row>
      <xdr:rowOff>66675</xdr:rowOff>
    </xdr:from>
    <xdr:ext cx="3276600" cy="542925"/>
    <xdr:sp fLocksText="0">
      <xdr:nvSpPr>
        <xdr:cNvPr id="34" name="Text Box 13"/>
        <xdr:cNvSpPr txBox="1">
          <a:spLocks noChangeArrowheads="1"/>
        </xdr:cNvSpPr>
      </xdr:nvSpPr>
      <xdr:spPr>
        <a:xfrm>
          <a:off x="2171700" y="65436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استهبان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تا پایان سال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98</a:t>
          </a:r>
        </a:p>
      </xdr:txBody>
    </xdr:sp>
    <xdr:clientData/>
  </xdr:oneCellAnchor>
  <xdr:twoCellAnchor>
    <xdr:from>
      <xdr:col>2</xdr:col>
      <xdr:colOff>342900</xdr:colOff>
      <xdr:row>42</xdr:row>
      <xdr:rowOff>19050</xdr:rowOff>
    </xdr:from>
    <xdr:to>
      <xdr:col>3</xdr:col>
      <xdr:colOff>342900</xdr:colOff>
      <xdr:row>43</xdr:row>
      <xdr:rowOff>123825</xdr:rowOff>
    </xdr:to>
    <xdr:sp fLocksText="0">
      <xdr:nvSpPr>
        <xdr:cNvPr id="35" name="Text Box 14">
          <a:hlinkClick r:id="rId23"/>
        </xdr:cNvPr>
        <xdr:cNvSpPr txBox="1">
          <a:spLocks noChangeArrowheads="1"/>
        </xdr:cNvSpPr>
      </xdr:nvSpPr>
      <xdr:spPr>
        <a:xfrm>
          <a:off x="1562100" y="6819900"/>
          <a:ext cx="609600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333375</xdr:colOff>
      <xdr:row>40</xdr:row>
      <xdr:rowOff>66675</xdr:rowOff>
    </xdr:from>
    <xdr:to>
      <xdr:col>3</xdr:col>
      <xdr:colOff>333375</xdr:colOff>
      <xdr:row>42</xdr:row>
      <xdr:rowOff>9525</xdr:rowOff>
    </xdr:to>
    <xdr:sp fLocksText="0">
      <xdr:nvSpPr>
        <xdr:cNvPr id="36" name="Text Box 14">
          <a:hlinkClick r:id="rId24"/>
        </xdr:cNvPr>
        <xdr:cNvSpPr txBox="1">
          <a:spLocks noChangeArrowheads="1"/>
        </xdr:cNvSpPr>
      </xdr:nvSpPr>
      <xdr:spPr>
        <a:xfrm>
          <a:off x="1552575" y="6543675"/>
          <a:ext cx="609600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342900</xdr:colOff>
      <xdr:row>43</xdr:row>
      <xdr:rowOff>123825</xdr:rowOff>
    </xdr:from>
    <xdr:ext cx="3276600" cy="542925"/>
    <xdr:sp fLocksText="0">
      <xdr:nvSpPr>
        <xdr:cNvPr id="37" name="Text Box 13"/>
        <xdr:cNvSpPr txBox="1">
          <a:spLocks noChangeArrowheads="1"/>
        </xdr:cNvSpPr>
      </xdr:nvSpPr>
      <xdr:spPr>
        <a:xfrm>
          <a:off x="2171700" y="70866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استهبان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تا پایان</a:t>
          </a:r>
          <a:r>
            <a:rPr lang="en-US" cap="none" sz="13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سال  99</a:t>
          </a:r>
        </a:p>
      </xdr:txBody>
    </xdr:sp>
    <xdr:clientData/>
  </xdr:oneCellAnchor>
  <xdr:twoCellAnchor>
    <xdr:from>
      <xdr:col>2</xdr:col>
      <xdr:colOff>333375</xdr:colOff>
      <xdr:row>45</xdr:row>
      <xdr:rowOff>76200</xdr:rowOff>
    </xdr:from>
    <xdr:to>
      <xdr:col>3</xdr:col>
      <xdr:colOff>333375</xdr:colOff>
      <xdr:row>47</xdr:row>
      <xdr:rowOff>19050</xdr:rowOff>
    </xdr:to>
    <xdr:sp fLocksText="0">
      <xdr:nvSpPr>
        <xdr:cNvPr id="38" name="Text Box 14">
          <a:hlinkClick r:id="rId25"/>
        </xdr:cNvPr>
        <xdr:cNvSpPr txBox="1">
          <a:spLocks noChangeArrowheads="1"/>
        </xdr:cNvSpPr>
      </xdr:nvSpPr>
      <xdr:spPr>
        <a:xfrm>
          <a:off x="1552575" y="7362825"/>
          <a:ext cx="609600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342900</xdr:colOff>
      <xdr:row>43</xdr:row>
      <xdr:rowOff>133350</xdr:rowOff>
    </xdr:from>
    <xdr:to>
      <xdr:col>3</xdr:col>
      <xdr:colOff>342900</xdr:colOff>
      <xdr:row>45</xdr:row>
      <xdr:rowOff>76200</xdr:rowOff>
    </xdr:to>
    <xdr:sp fLocksText="0">
      <xdr:nvSpPr>
        <xdr:cNvPr id="39" name="Text Box 14">
          <a:hlinkClick r:id="rId26"/>
        </xdr:cNvPr>
        <xdr:cNvSpPr txBox="1">
          <a:spLocks noChangeArrowheads="1"/>
        </xdr:cNvSpPr>
      </xdr:nvSpPr>
      <xdr:spPr>
        <a:xfrm>
          <a:off x="1562100" y="7096125"/>
          <a:ext cx="609600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352425</xdr:colOff>
      <xdr:row>47</xdr:row>
      <xdr:rowOff>9525</xdr:rowOff>
    </xdr:from>
    <xdr:ext cx="3276600" cy="542925"/>
    <xdr:sp fLocksText="0">
      <xdr:nvSpPr>
        <xdr:cNvPr id="40" name="Text Box 13"/>
        <xdr:cNvSpPr txBox="1">
          <a:spLocks noChangeArrowheads="1"/>
        </xdr:cNvSpPr>
      </xdr:nvSpPr>
      <xdr:spPr>
        <a:xfrm>
          <a:off x="2181225" y="76200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استهبان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تا پایان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 سال 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1400</a:t>
          </a:r>
        </a:p>
      </xdr:txBody>
    </xdr:sp>
    <xdr:clientData/>
  </xdr:oneCellAnchor>
  <xdr:twoCellAnchor>
    <xdr:from>
      <xdr:col>2</xdr:col>
      <xdr:colOff>352425</xdr:colOff>
      <xdr:row>48</xdr:row>
      <xdr:rowOff>123825</xdr:rowOff>
    </xdr:from>
    <xdr:to>
      <xdr:col>3</xdr:col>
      <xdr:colOff>352425</xdr:colOff>
      <xdr:row>50</xdr:row>
      <xdr:rowOff>66675</xdr:rowOff>
    </xdr:to>
    <xdr:sp fLocksText="0">
      <xdr:nvSpPr>
        <xdr:cNvPr id="41" name="Text Box 14">
          <a:hlinkClick r:id="rId27"/>
        </xdr:cNvPr>
        <xdr:cNvSpPr txBox="1">
          <a:spLocks noChangeArrowheads="1"/>
        </xdr:cNvSpPr>
      </xdr:nvSpPr>
      <xdr:spPr>
        <a:xfrm>
          <a:off x="1571625" y="7896225"/>
          <a:ext cx="609600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342900</xdr:colOff>
      <xdr:row>47</xdr:row>
      <xdr:rowOff>28575</xdr:rowOff>
    </xdr:from>
    <xdr:to>
      <xdr:col>3</xdr:col>
      <xdr:colOff>342900</xdr:colOff>
      <xdr:row>48</xdr:row>
      <xdr:rowOff>133350</xdr:rowOff>
    </xdr:to>
    <xdr:sp fLocksText="0">
      <xdr:nvSpPr>
        <xdr:cNvPr id="42" name="Text Box 14">
          <a:hlinkClick r:id="rId28"/>
        </xdr:cNvPr>
        <xdr:cNvSpPr txBox="1">
          <a:spLocks noChangeArrowheads="1"/>
        </xdr:cNvSpPr>
      </xdr:nvSpPr>
      <xdr:spPr>
        <a:xfrm>
          <a:off x="1562100" y="7639050"/>
          <a:ext cx="609600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352425</xdr:colOff>
      <xdr:row>50</xdr:row>
      <xdr:rowOff>57150</xdr:rowOff>
    </xdr:from>
    <xdr:ext cx="3276600" cy="542925"/>
    <xdr:sp fLocksText="0">
      <xdr:nvSpPr>
        <xdr:cNvPr id="43" name="Text Box 13"/>
        <xdr:cNvSpPr txBox="1">
          <a:spLocks noChangeArrowheads="1"/>
        </xdr:cNvSpPr>
      </xdr:nvSpPr>
      <xdr:spPr>
        <a:xfrm>
          <a:off x="2181225" y="81534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استهبان 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تا پایان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  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سال  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1401</a:t>
          </a:r>
        </a:p>
      </xdr:txBody>
    </xdr:sp>
    <xdr:clientData/>
  </xdr:oneCellAnchor>
  <xdr:twoCellAnchor>
    <xdr:from>
      <xdr:col>2</xdr:col>
      <xdr:colOff>361950</xdr:colOff>
      <xdr:row>52</xdr:row>
      <xdr:rowOff>19050</xdr:rowOff>
    </xdr:from>
    <xdr:to>
      <xdr:col>3</xdr:col>
      <xdr:colOff>352425</xdr:colOff>
      <xdr:row>53</xdr:row>
      <xdr:rowOff>104775</xdr:rowOff>
    </xdr:to>
    <xdr:sp fLocksText="0">
      <xdr:nvSpPr>
        <xdr:cNvPr id="44" name="Text Box 14">
          <a:hlinkClick r:id="rId29"/>
        </xdr:cNvPr>
        <xdr:cNvSpPr txBox="1">
          <a:spLocks noChangeArrowheads="1"/>
        </xdr:cNvSpPr>
      </xdr:nvSpPr>
      <xdr:spPr>
        <a:xfrm>
          <a:off x="1581150" y="8439150"/>
          <a:ext cx="600075" cy="2476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352425</xdr:colOff>
      <xdr:row>50</xdr:row>
      <xdr:rowOff>66675</xdr:rowOff>
    </xdr:from>
    <xdr:to>
      <xdr:col>3</xdr:col>
      <xdr:colOff>352425</xdr:colOff>
      <xdr:row>52</xdr:row>
      <xdr:rowOff>9525</xdr:rowOff>
    </xdr:to>
    <xdr:sp fLocksText="0">
      <xdr:nvSpPr>
        <xdr:cNvPr id="45" name="Text Box 14">
          <a:hlinkClick r:id="rId30"/>
        </xdr:cNvPr>
        <xdr:cNvSpPr txBox="1">
          <a:spLocks noChangeArrowheads="1"/>
        </xdr:cNvSpPr>
      </xdr:nvSpPr>
      <xdr:spPr>
        <a:xfrm>
          <a:off x="1571625" y="8162925"/>
          <a:ext cx="609600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447675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067925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114300</xdr:colOff>
      <xdr:row>0</xdr:row>
      <xdr:rowOff>28575</xdr:rowOff>
    </xdr:from>
    <xdr:ext cx="904875" cy="2190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705975" y="28575"/>
          <a:ext cx="904875" cy="219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447675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067925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114300</xdr:colOff>
      <xdr:row>0</xdr:row>
      <xdr:rowOff>28575</xdr:rowOff>
    </xdr:from>
    <xdr:ext cx="904875" cy="2190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705975" y="28575"/>
          <a:ext cx="904875" cy="219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447675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067925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114300</xdr:colOff>
      <xdr:row>0</xdr:row>
      <xdr:rowOff>28575</xdr:rowOff>
    </xdr:from>
    <xdr:ext cx="904875" cy="2190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705975" y="28575"/>
          <a:ext cx="904875" cy="219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447675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067925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114300</xdr:colOff>
      <xdr:row>0</xdr:row>
      <xdr:rowOff>28575</xdr:rowOff>
    </xdr:from>
    <xdr:ext cx="904875" cy="2190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705975" y="28575"/>
          <a:ext cx="904875" cy="219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447675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067925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114300</xdr:colOff>
      <xdr:row>0</xdr:row>
      <xdr:rowOff>28575</xdr:rowOff>
    </xdr:from>
    <xdr:ext cx="904875" cy="2190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705975" y="28575"/>
          <a:ext cx="904875" cy="219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447675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067925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114300</xdr:colOff>
      <xdr:row>0</xdr:row>
      <xdr:rowOff>28575</xdr:rowOff>
    </xdr:from>
    <xdr:ext cx="904875" cy="2190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563225" y="28575"/>
          <a:ext cx="904875" cy="219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447675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067925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114300</xdr:colOff>
      <xdr:row>0</xdr:row>
      <xdr:rowOff>28575</xdr:rowOff>
    </xdr:from>
    <xdr:ext cx="904875" cy="2190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563225" y="28575"/>
          <a:ext cx="904875" cy="219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447675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067925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114300</xdr:colOff>
      <xdr:row>0</xdr:row>
      <xdr:rowOff>28575</xdr:rowOff>
    </xdr:from>
    <xdr:ext cx="933450" cy="2190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563225" y="28575"/>
          <a:ext cx="933450" cy="219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447675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067925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114300</xdr:colOff>
      <xdr:row>0</xdr:row>
      <xdr:rowOff>28575</xdr:rowOff>
    </xdr:from>
    <xdr:ext cx="933450" cy="2190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563225" y="28575"/>
          <a:ext cx="933450" cy="219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447675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067925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114300</xdr:colOff>
      <xdr:row>0</xdr:row>
      <xdr:rowOff>28575</xdr:rowOff>
    </xdr:from>
    <xdr:ext cx="933450" cy="2190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563225" y="28575"/>
          <a:ext cx="933450" cy="219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0</xdr:row>
      <xdr:rowOff>28575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743950" y="28575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447675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067925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114300</xdr:colOff>
      <xdr:row>0</xdr:row>
      <xdr:rowOff>28575</xdr:rowOff>
    </xdr:from>
    <xdr:ext cx="933450" cy="2190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182225" y="28575"/>
          <a:ext cx="933450" cy="219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0</xdr:row>
      <xdr:rowOff>28575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743950" y="28575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0</xdr:row>
      <xdr:rowOff>28575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743950" y="28575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66675</xdr:colOff>
      <xdr:row>0</xdr:row>
      <xdr:rowOff>28575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296525" y="285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95250</xdr:colOff>
      <xdr:row>0</xdr:row>
      <xdr:rowOff>38100</xdr:rowOff>
    </xdr:from>
    <xdr:ext cx="990600" cy="20955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686925" y="38100"/>
          <a:ext cx="990600" cy="20955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FV\EFVB1400\EXC14007\FVBO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FV\EFVB1401\EXC140108\FVBO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&#1606;&#1740;&#1585;&#1608;&#1740;%20&#1575;&#1606;&#1587;&#1575;&#1606;&#1740;\personel1401\1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FV\EFVB1401\EXC140111\FVBO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FV\EFVB1401\EXC140112\FVBO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xcelmoj\MOJODI1401\moj140112%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&#1606;&#1740;&#1585;&#1608;&#1740;%20&#1575;&#1606;&#1587;&#1575;&#1606;&#1740;\personel1401\12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NSHEAB\1401\140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vbn35"/>
      <sheetName val="fvbn39"/>
      <sheetName val="fvbn71"/>
      <sheetName val="fvbo11"/>
      <sheetName val="fvbn183"/>
      <sheetName val="fvbn182"/>
      <sheetName val="fvbo10"/>
      <sheetName val="fvbn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vbn35"/>
      <sheetName val="fvbn39"/>
      <sheetName val="fvbn71"/>
      <sheetName val="fvbo11"/>
    </sheetNames>
    <sheetDataSet>
      <sheetData sheetId="3">
        <row r="6">
          <cell r="B6" t="str">
            <v>ريالي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vbn34"/>
      <sheetName val="fvbn182"/>
      <sheetName val="fvbn183"/>
      <sheetName val="fvbo10"/>
    </sheetNames>
    <sheetDataSet>
      <sheetData sheetId="0">
        <row r="8">
          <cell r="M8">
            <v>14452</v>
          </cell>
        </row>
        <row r="9">
          <cell r="M9">
            <v>460</v>
          </cell>
        </row>
        <row r="10">
          <cell r="M10">
            <v>53</v>
          </cell>
        </row>
        <row r="11">
          <cell r="M11">
            <v>221</v>
          </cell>
        </row>
        <row r="12">
          <cell r="M12">
            <v>2106</v>
          </cell>
        </row>
        <row r="13">
          <cell r="M13">
            <v>176</v>
          </cell>
        </row>
        <row r="14">
          <cell r="B14">
            <v>85688445172</v>
          </cell>
          <cell r="G14">
            <v>94884474018</v>
          </cell>
          <cell r="L14">
            <v>59849245</v>
          </cell>
          <cell r="M14">
            <v>17468</v>
          </cell>
        </row>
      </sheetData>
      <sheetData sheetId="1">
        <row r="8">
          <cell r="M8">
            <v>7906</v>
          </cell>
        </row>
        <row r="9">
          <cell r="M9">
            <v>227</v>
          </cell>
        </row>
        <row r="10">
          <cell r="M10">
            <v>376</v>
          </cell>
        </row>
        <row r="11">
          <cell r="M11">
            <v>106</v>
          </cell>
        </row>
        <row r="12">
          <cell r="M12">
            <v>455</v>
          </cell>
        </row>
        <row r="13">
          <cell r="M13">
            <v>18</v>
          </cell>
        </row>
        <row r="14">
          <cell r="B14">
            <v>53978125490</v>
          </cell>
          <cell r="G14">
            <v>51264777437</v>
          </cell>
          <cell r="L14">
            <v>73312692</v>
          </cell>
          <cell r="M14">
            <v>9088</v>
          </cell>
        </row>
      </sheetData>
      <sheetData sheetId="2">
        <row r="8">
          <cell r="M8">
            <v>3542</v>
          </cell>
        </row>
        <row r="9">
          <cell r="M9">
            <v>74</v>
          </cell>
        </row>
        <row r="10">
          <cell r="M10">
            <v>152</v>
          </cell>
        </row>
        <row r="11">
          <cell r="M11">
            <v>25</v>
          </cell>
        </row>
        <row r="12">
          <cell r="M12">
            <v>174</v>
          </cell>
        </row>
        <row r="13">
          <cell r="M13">
            <v>3</v>
          </cell>
        </row>
        <row r="14">
          <cell r="B14">
            <v>37548372298</v>
          </cell>
          <cell r="G14">
            <v>29114490000</v>
          </cell>
          <cell r="L14">
            <v>56673574</v>
          </cell>
          <cell r="M14">
            <v>3970</v>
          </cell>
        </row>
      </sheetData>
      <sheetData sheetId="3">
        <row r="14">
          <cell r="B14">
            <v>177214942960</v>
          </cell>
          <cell r="D14">
            <v>24720055735</v>
          </cell>
          <cell r="G14">
            <v>175263741455</v>
          </cell>
          <cell r="L14">
            <v>189835511</v>
          </cell>
          <cell r="M14">
            <v>30526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vbn34"/>
      <sheetName val="fvbn182"/>
      <sheetName val="fvbn183"/>
      <sheetName val="fvbo10"/>
    </sheetNames>
    <sheetDataSet>
      <sheetData sheetId="3">
        <row r="8">
          <cell r="M8">
            <v>25955</v>
          </cell>
        </row>
        <row r="9">
          <cell r="M9">
            <v>761</v>
          </cell>
        </row>
        <row r="10">
          <cell r="M10">
            <v>580</v>
          </cell>
        </row>
        <row r="11">
          <cell r="M11">
            <v>355</v>
          </cell>
        </row>
        <row r="12">
          <cell r="M12">
            <v>2744</v>
          </cell>
        </row>
        <row r="13">
          <cell r="M13">
            <v>197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malklampاهدایی"/>
      <sheetName val="amalpayeh اهدایی"/>
      <sheetName val="amalkardاهدایی"/>
      <sheetName val="amalklampعمومی"/>
      <sheetName val="amalpayehعمومی"/>
      <sheetName val="amalkardعمومی"/>
      <sheetName val="amalklamp"/>
      <sheetName val="amalpayeh"/>
      <sheetName val="amalkard"/>
      <sheetName val="lamp1400"/>
      <sheetName val="payeh1400"/>
      <sheetName val="mojtasesa1400"/>
      <sheetName val="اصلاحیه"/>
      <sheetName val="lamp "/>
      <sheetName val="payeh"/>
      <sheetName val="mojtasesa140112"/>
      <sheetName val="فیدرها"/>
      <sheetName val="mojtasesa  gis"/>
      <sheetName val="mojtasesa14gis اختلاف"/>
      <sheetName val="payeh GIS"/>
      <sheetName val="payeh GISاختلاف "/>
    </sheetNames>
    <sheetDataSet>
      <sheetData sheetId="13">
        <row r="6">
          <cell r="B6">
            <v>12775</v>
          </cell>
        </row>
      </sheetData>
      <sheetData sheetId="15">
        <row r="7">
          <cell r="A7">
            <v>1030</v>
          </cell>
          <cell r="B7">
            <v>2</v>
          </cell>
          <cell r="C7">
            <v>109436</v>
          </cell>
          <cell r="D7">
            <v>1140</v>
          </cell>
          <cell r="E7">
            <v>27.697999999999997</v>
          </cell>
          <cell r="F7">
            <v>329.587</v>
          </cell>
          <cell r="G7">
            <v>15.085</v>
          </cell>
          <cell r="H7">
            <v>7.3260000000000005</v>
          </cell>
          <cell r="I7">
            <v>1.043</v>
          </cell>
          <cell r="J7">
            <v>2.049</v>
          </cell>
          <cell r="K7">
            <v>647.808</v>
          </cell>
          <cell r="L7">
            <v>11</v>
          </cell>
          <cell r="M7">
            <v>1</v>
          </cell>
          <cell r="N7">
            <v>30592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2"/>
    </sheetNames>
    <sheetDataSet>
      <sheetData sheetId="0">
        <row r="3">
          <cell r="B3">
            <v>1</v>
          </cell>
          <cell r="C3">
            <v>1</v>
          </cell>
          <cell r="D3">
            <v>0</v>
          </cell>
          <cell r="E3">
            <v>7</v>
          </cell>
          <cell r="F3">
            <v>6</v>
          </cell>
          <cell r="H3">
            <v>15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فروش "/>
      <sheetName val="فروش 2"/>
      <sheetName val="نصب 2"/>
      <sheetName val="نصب "/>
    </sheetNames>
    <sheetDataSet>
      <sheetData sheetId="1">
        <row r="11">
          <cell r="A11">
            <v>724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 ht="12.7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ht="12.75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1:12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ht="12.7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8"/>
    </row>
    <row r="7" spans="1:12" ht="12.75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1:12" ht="12.7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8"/>
    </row>
    <row r="9" spans="1:12" ht="12.7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8"/>
    </row>
    <row r="10" spans="1:12" ht="12.7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8"/>
    </row>
    <row r="11" spans="1:12" ht="12.7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8"/>
    </row>
    <row r="12" spans="1:12" ht="12.7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8"/>
    </row>
    <row r="13" spans="1:12" ht="12.7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8"/>
    </row>
    <row r="14" spans="1:12" ht="12.7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8"/>
    </row>
    <row r="15" spans="1:12" ht="12.7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8"/>
    </row>
    <row r="16" spans="1:12" ht="12.7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8"/>
    </row>
    <row r="17" spans="1:12" ht="12.7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8"/>
    </row>
    <row r="18" spans="1:12" ht="12.7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</row>
    <row r="19" spans="1:12" ht="12.75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60"/>
    </row>
    <row r="20" spans="1:12" ht="12.7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60"/>
    </row>
    <row r="21" spans="1:12" ht="12.7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60"/>
    </row>
    <row r="22" spans="1:12" ht="12.75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60"/>
    </row>
    <row r="23" spans="1:12" ht="12.7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60"/>
    </row>
    <row r="24" spans="1:12" ht="12.7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60"/>
    </row>
    <row r="25" spans="1:12" ht="12.75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60"/>
    </row>
    <row r="26" spans="1:12" ht="12.7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60"/>
    </row>
    <row r="27" spans="1:12" ht="12.75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60"/>
    </row>
    <row r="28" spans="1:12" ht="12.75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60"/>
    </row>
    <row r="29" spans="1:12" ht="12.75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60"/>
    </row>
    <row r="30" spans="1:12" ht="12.7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60"/>
    </row>
    <row r="31" spans="1:12" ht="12.75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60"/>
    </row>
    <row r="32" spans="1:12" ht="12.75">
      <c r="A32" s="82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83"/>
    </row>
    <row r="33" spans="1:12" ht="12.75">
      <c r="A33" s="82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83"/>
    </row>
    <row r="34" spans="1:12" ht="12.75">
      <c r="A34" s="82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83"/>
    </row>
    <row r="35" spans="1:12" ht="12.75">
      <c r="A35" s="82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83"/>
    </row>
    <row r="36" spans="1:12" ht="12.75">
      <c r="A36" s="82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83"/>
    </row>
    <row r="37" spans="1:12" ht="12.75">
      <c r="A37" s="82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83"/>
    </row>
    <row r="38" spans="1:12" ht="12.75">
      <c r="A38" s="82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83"/>
    </row>
    <row r="39" spans="1:12" ht="12.75">
      <c r="A39" s="82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83"/>
    </row>
    <row r="40" spans="1:12" ht="12.75">
      <c r="A40" s="82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83"/>
    </row>
    <row r="41" spans="1:12" ht="12.75">
      <c r="A41" s="82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83"/>
    </row>
    <row r="42" spans="1:12" ht="12.75">
      <c r="A42" s="82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83"/>
    </row>
    <row r="43" spans="1:12" ht="12.75">
      <c r="A43" s="82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83"/>
    </row>
    <row r="44" spans="1:12" ht="12.75">
      <c r="A44" s="82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83"/>
    </row>
    <row r="45" spans="1:12" ht="12.75">
      <c r="A45" s="82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83"/>
    </row>
    <row r="46" spans="1:12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83"/>
    </row>
    <row r="47" spans="1:12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83"/>
    </row>
    <row r="48" spans="1:12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83"/>
    </row>
    <row r="49" spans="1:12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83"/>
    </row>
    <row r="50" spans="1:12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83"/>
    </row>
    <row r="51" spans="1:12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83"/>
    </row>
    <row r="52" spans="1:12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83"/>
    </row>
    <row r="53" spans="1:12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83"/>
    </row>
    <row r="54" spans="1:12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83"/>
    </row>
    <row r="55" spans="1:12" ht="12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83"/>
    </row>
    <row r="56" spans="1:12" ht="12.7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83"/>
    </row>
    <row r="57" spans="1:12" ht="12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83"/>
    </row>
    <row r="58" spans="1:12" ht="12.7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8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22"/>
  <sheetViews>
    <sheetView zoomScalePageLayoutView="0" workbookViewId="0" topLeftCell="A4">
      <selection activeCell="D17" sqref="D17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7.5" customHeight="1" thickBot="1">
      <c r="B1" s="35" t="s">
        <v>69</v>
      </c>
      <c r="C1" s="36"/>
      <c r="D1" s="36" t="s">
        <v>25</v>
      </c>
      <c r="E1" s="37"/>
    </row>
    <row r="2" spans="2:5" ht="24.75" customHeight="1" thickTop="1">
      <c r="B2" s="2" t="s">
        <v>27</v>
      </c>
      <c r="C2" s="3" t="s">
        <v>14</v>
      </c>
      <c r="D2" s="3" t="s">
        <v>26</v>
      </c>
      <c r="E2" s="4" t="s">
        <v>1</v>
      </c>
    </row>
    <row r="3" spans="2:5" ht="24.75" customHeight="1">
      <c r="B3" s="5" t="s">
        <v>28</v>
      </c>
      <c r="C3" s="6" t="s">
        <v>15</v>
      </c>
      <c r="D3" s="57">
        <v>1968.5</v>
      </c>
      <c r="E3" s="7" t="s">
        <v>2</v>
      </c>
    </row>
    <row r="4" spans="2:5" ht="24.75" customHeight="1">
      <c r="B4" s="8"/>
      <c r="C4" s="6" t="s">
        <v>16</v>
      </c>
      <c r="D4" s="57">
        <v>7</v>
      </c>
      <c r="E4" s="7" t="s">
        <v>3</v>
      </c>
    </row>
    <row r="5" spans="2:5" ht="24.75" customHeight="1">
      <c r="B5" s="13"/>
      <c r="C5" s="14" t="s">
        <v>17</v>
      </c>
      <c r="D5" s="30">
        <v>24122</v>
      </c>
      <c r="E5" s="15" t="s">
        <v>46</v>
      </c>
    </row>
    <row r="6" spans="2:5" ht="24.75" customHeight="1">
      <c r="B6" s="98" t="s">
        <v>70</v>
      </c>
      <c r="C6" s="99"/>
      <c r="D6" s="99"/>
      <c r="E6" s="100"/>
    </row>
    <row r="7" spans="2:5" ht="24.75" customHeight="1">
      <c r="B7" s="8"/>
      <c r="C7" s="6" t="s">
        <v>18</v>
      </c>
      <c r="D7" s="57">
        <v>522.069</v>
      </c>
      <c r="E7" s="7" t="s">
        <v>4</v>
      </c>
    </row>
    <row r="8" spans="2:5" ht="24.75" customHeight="1">
      <c r="B8" s="8"/>
      <c r="C8" s="6" t="s">
        <v>18</v>
      </c>
      <c r="D8" s="57">
        <v>325.605</v>
      </c>
      <c r="E8" s="7" t="s">
        <v>5</v>
      </c>
    </row>
    <row r="9" spans="2:5" ht="24.75" customHeight="1">
      <c r="B9" s="5" t="s">
        <v>71</v>
      </c>
      <c r="C9" s="6" t="s">
        <v>19</v>
      </c>
      <c r="D9" s="32">
        <v>708</v>
      </c>
      <c r="E9" s="7" t="s">
        <v>6</v>
      </c>
    </row>
    <row r="10" spans="2:5" ht="24.75" customHeight="1">
      <c r="B10" s="8"/>
      <c r="C10" s="6" t="s">
        <v>19</v>
      </c>
      <c r="D10" s="32">
        <v>3625</v>
      </c>
      <c r="E10" s="7" t="s">
        <v>56</v>
      </c>
    </row>
    <row r="11" spans="2:5" ht="24.75" customHeight="1">
      <c r="B11" s="8"/>
      <c r="C11" s="6" t="s">
        <v>20</v>
      </c>
      <c r="D11" s="32">
        <v>6122</v>
      </c>
      <c r="E11" s="56" t="s">
        <v>57</v>
      </c>
    </row>
    <row r="12" spans="2:5" ht="24.75" customHeight="1">
      <c r="B12" s="8"/>
      <c r="C12" s="6" t="s">
        <v>44</v>
      </c>
      <c r="D12" s="29">
        <v>29</v>
      </c>
      <c r="E12" s="7" t="s">
        <v>48</v>
      </c>
    </row>
    <row r="13" spans="2:5" ht="24.75" customHeight="1">
      <c r="B13" s="8"/>
      <c r="C13" s="6" t="s">
        <v>44</v>
      </c>
      <c r="D13" s="29">
        <v>29</v>
      </c>
      <c r="E13" s="7" t="s">
        <v>49</v>
      </c>
    </row>
    <row r="14" spans="2:5" ht="24.75" customHeight="1">
      <c r="B14" s="8"/>
      <c r="C14" s="6" t="s">
        <v>21</v>
      </c>
      <c r="D14" s="29">
        <v>31</v>
      </c>
      <c r="E14" s="7" t="s">
        <v>8</v>
      </c>
    </row>
    <row r="15" spans="2:5" ht="24.75" customHeight="1">
      <c r="B15" s="8"/>
      <c r="C15" s="6" t="s">
        <v>17</v>
      </c>
      <c r="D15" s="32">
        <v>21</v>
      </c>
      <c r="E15" s="7" t="s">
        <v>54</v>
      </c>
    </row>
    <row r="16" spans="2:5" ht="24.75" customHeight="1">
      <c r="B16" s="8"/>
      <c r="C16" s="6" t="s">
        <v>22</v>
      </c>
      <c r="D16" s="32">
        <v>157599416</v>
      </c>
      <c r="E16" s="9" t="s">
        <v>9</v>
      </c>
    </row>
    <row r="17" spans="2:5" ht="24.75" customHeight="1">
      <c r="B17" s="8"/>
      <c r="C17" s="6" t="s">
        <v>23</v>
      </c>
      <c r="D17" s="32">
        <v>33201449653</v>
      </c>
      <c r="E17" s="9" t="s">
        <v>9</v>
      </c>
    </row>
    <row r="18" spans="2:5" ht="24.75" customHeight="1">
      <c r="B18" s="8"/>
      <c r="C18" s="6" t="s">
        <v>23</v>
      </c>
      <c r="D18" s="32">
        <v>33087997500</v>
      </c>
      <c r="E18" s="7" t="s">
        <v>10</v>
      </c>
    </row>
    <row r="19" spans="2:5" ht="24.75" customHeight="1">
      <c r="B19" s="8"/>
      <c r="C19" s="6" t="s">
        <v>45</v>
      </c>
      <c r="D19" s="33">
        <v>0.9965829156803173</v>
      </c>
      <c r="E19" s="7" t="s">
        <v>11</v>
      </c>
    </row>
    <row r="20" spans="2:5" ht="24.75" customHeight="1">
      <c r="B20" s="8"/>
      <c r="C20" s="6" t="s">
        <v>23</v>
      </c>
      <c r="D20" s="32">
        <v>5307040344</v>
      </c>
      <c r="E20" s="7" t="s">
        <v>12</v>
      </c>
    </row>
    <row r="21" spans="2:5" ht="24.75" customHeight="1" thickBot="1">
      <c r="B21" s="10" t="s">
        <v>72</v>
      </c>
      <c r="C21" s="11" t="s">
        <v>24</v>
      </c>
      <c r="D21" s="34">
        <v>9</v>
      </c>
      <c r="E21" s="12" t="s">
        <v>13</v>
      </c>
    </row>
    <row r="22" ht="19.5" customHeight="1" thickTop="1">
      <c r="D22" s="1"/>
    </row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 - دفتر فناوري اطلاعات و ارتباطات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5.28125" style="0" customWidth="1"/>
    <col min="2" max="2" width="22.57421875" style="0" customWidth="1"/>
    <col min="3" max="3" width="24.140625" style="0" customWidth="1"/>
    <col min="4" max="4" width="25.00390625" style="0" customWidth="1"/>
    <col min="5" max="5" width="18.421875" style="0" customWidth="1"/>
    <col min="6" max="6" width="20.140625" style="0" customWidth="1"/>
  </cols>
  <sheetData>
    <row r="1" spans="1:6" ht="23.25">
      <c r="A1" s="102" t="s">
        <v>37</v>
      </c>
      <c r="B1" s="102"/>
      <c r="C1" s="102"/>
      <c r="D1" s="102"/>
      <c r="E1" s="102"/>
      <c r="F1" s="102"/>
    </row>
    <row r="2" spans="1:6" ht="26.25" customHeight="1" thickBot="1">
      <c r="A2" s="101" t="s">
        <v>69</v>
      </c>
      <c r="B2" s="101"/>
      <c r="C2" s="101"/>
      <c r="D2" s="101"/>
      <c r="E2" s="101"/>
      <c r="F2" s="101"/>
    </row>
    <row r="3" spans="1:6" ht="39.75" customHeight="1" thickTop="1">
      <c r="A3" s="20" t="s">
        <v>29</v>
      </c>
      <c r="B3" s="16" t="s">
        <v>30</v>
      </c>
      <c r="C3" s="16" t="s">
        <v>31</v>
      </c>
      <c r="D3" s="16" t="s">
        <v>31</v>
      </c>
      <c r="E3" s="16" t="s">
        <v>32</v>
      </c>
      <c r="F3" s="17" t="s">
        <v>33</v>
      </c>
    </row>
    <row r="4" spans="1:6" ht="39.75" customHeight="1">
      <c r="A4" s="21" t="s">
        <v>34</v>
      </c>
      <c r="B4" s="18" t="s">
        <v>35</v>
      </c>
      <c r="C4" s="18" t="s">
        <v>35</v>
      </c>
      <c r="D4" s="18" t="s">
        <v>0</v>
      </c>
      <c r="E4" s="18" t="s">
        <v>36</v>
      </c>
      <c r="F4" s="19"/>
    </row>
    <row r="5" spans="1:6" ht="39.75" customHeight="1">
      <c r="A5" s="38">
        <v>0.9614934160634071</v>
      </c>
      <c r="B5" s="39">
        <v>33087997500</v>
      </c>
      <c r="C5" s="39">
        <v>34413129562</v>
      </c>
      <c r="D5" s="39">
        <v>157599416</v>
      </c>
      <c r="E5" s="39">
        <v>24122</v>
      </c>
      <c r="F5" s="40" t="s">
        <v>28</v>
      </c>
    </row>
    <row r="6" spans="1:6" ht="39.75" customHeight="1" thickBot="1">
      <c r="A6" s="41">
        <v>0.9614934160634071</v>
      </c>
      <c r="B6" s="42">
        <v>33087997500</v>
      </c>
      <c r="C6" s="42">
        <v>34413129562</v>
      </c>
      <c r="D6" s="42">
        <v>157599416</v>
      </c>
      <c r="E6" s="42">
        <v>24122</v>
      </c>
      <c r="F6" s="43" t="s">
        <v>47</v>
      </c>
    </row>
    <row r="7" spans="1:6" ht="16.5" customHeight="1" thickTop="1">
      <c r="A7" s="44"/>
      <c r="B7" s="44"/>
      <c r="C7" s="44"/>
      <c r="D7" s="44"/>
      <c r="E7" s="44"/>
      <c r="F7" s="44"/>
    </row>
    <row r="8" spans="1:6" ht="36.75" thickBot="1">
      <c r="A8" s="103" t="s">
        <v>38</v>
      </c>
      <c r="B8" s="103"/>
      <c r="C8" s="103"/>
      <c r="D8" s="103"/>
      <c r="E8" s="103"/>
      <c r="F8" s="103"/>
    </row>
    <row r="9" spans="1:6" ht="39.75" customHeight="1" thickTop="1">
      <c r="A9" s="45" t="s">
        <v>39</v>
      </c>
      <c r="B9" s="46" t="s">
        <v>40</v>
      </c>
      <c r="C9" s="46" t="s">
        <v>41</v>
      </c>
      <c r="D9" s="46" t="s">
        <v>42</v>
      </c>
      <c r="E9" s="46" t="s">
        <v>43</v>
      </c>
      <c r="F9" s="47" t="s">
        <v>33</v>
      </c>
    </row>
    <row r="10" spans="1:6" ht="39.75" customHeight="1">
      <c r="A10" s="48"/>
      <c r="B10" s="49"/>
      <c r="C10" s="49"/>
      <c r="D10" s="49"/>
      <c r="E10" s="49"/>
      <c r="F10" s="50"/>
    </row>
    <row r="11" spans="1:6" ht="39.75" customHeight="1">
      <c r="A11" s="55">
        <v>2123</v>
      </c>
      <c r="B11" s="51">
        <v>205</v>
      </c>
      <c r="C11" s="51">
        <v>490</v>
      </c>
      <c r="D11" s="51">
        <v>669</v>
      </c>
      <c r="E11" s="51">
        <v>20635</v>
      </c>
      <c r="F11" s="40" t="s">
        <v>28</v>
      </c>
    </row>
    <row r="12" spans="1:6" ht="39.75" customHeight="1" thickBot="1">
      <c r="A12" s="52">
        <v>2123</v>
      </c>
      <c r="B12" s="53">
        <v>205</v>
      </c>
      <c r="C12" s="53">
        <v>490</v>
      </c>
      <c r="D12" s="53">
        <v>669</v>
      </c>
      <c r="E12" s="53">
        <v>20635</v>
      </c>
      <c r="F12" s="54" t="s">
        <v>47</v>
      </c>
    </row>
    <row r="13" ht="13.5" thickTop="1"/>
    <row r="18" ht="13.5" thickBot="1"/>
    <row r="19" spans="2:5" ht="24" thickBot="1">
      <c r="B19" s="22">
        <f>IF(B6='p191'!D18,1," ")</f>
        <v>1</v>
      </c>
      <c r="C19" s="22" t="str">
        <f>IF(C6='p191'!D17,1," ")</f>
        <v> </v>
      </c>
      <c r="D19" s="22">
        <f>IF(D6='p191'!D16,1," ")</f>
        <v>1</v>
      </c>
      <c r="E19" s="22">
        <f>IF(E6='p191'!D5,1," ")</f>
        <v>1</v>
      </c>
    </row>
    <row r="20" ht="24" thickBot="1">
      <c r="E20" s="22">
        <f>IF(SUM(A12:E12)=E6,1," ")</f>
        <v>1</v>
      </c>
    </row>
  </sheetData>
  <sheetProtection/>
  <mergeCells count="3">
    <mergeCell ref="A1:F1"/>
    <mergeCell ref="A2:F2"/>
    <mergeCell ref="A8:F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 - دفتر فناوري اطلاعات و ارتباطات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22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7.5" customHeight="1" thickBot="1">
      <c r="B1" s="35" t="s">
        <v>73</v>
      </c>
      <c r="C1" s="36"/>
      <c r="D1" s="36" t="s">
        <v>25</v>
      </c>
      <c r="E1" s="37"/>
    </row>
    <row r="2" spans="2:5" ht="24.75" customHeight="1" thickTop="1">
      <c r="B2" s="2" t="s">
        <v>27</v>
      </c>
      <c r="C2" s="3" t="s">
        <v>14</v>
      </c>
      <c r="D2" s="3" t="s">
        <v>26</v>
      </c>
      <c r="E2" s="4" t="s">
        <v>1</v>
      </c>
    </row>
    <row r="3" spans="2:5" ht="24.75" customHeight="1">
      <c r="B3" s="5" t="s">
        <v>28</v>
      </c>
      <c r="C3" s="6" t="s">
        <v>15</v>
      </c>
      <c r="D3" s="57">
        <f>'[6]mojtasesa140112'!$N$7</f>
        <v>30592</v>
      </c>
      <c r="E3" s="7" t="s">
        <v>2</v>
      </c>
    </row>
    <row r="4" spans="2:5" ht="24.75" customHeight="1">
      <c r="B4" s="8"/>
      <c r="C4" s="6" t="s">
        <v>16</v>
      </c>
      <c r="D4" s="57">
        <v>10</v>
      </c>
      <c r="E4" s="7" t="s">
        <v>3</v>
      </c>
    </row>
    <row r="5" spans="2:5" ht="24.75" customHeight="1">
      <c r="B5" s="13"/>
      <c r="C5" s="14" t="s">
        <v>17</v>
      </c>
      <c r="D5" s="30">
        <v>25005</v>
      </c>
      <c r="E5" s="15" t="s">
        <v>46</v>
      </c>
    </row>
    <row r="6" spans="2:5" ht="24.75" customHeight="1">
      <c r="B6" s="98" t="s">
        <v>74</v>
      </c>
      <c r="C6" s="99"/>
      <c r="D6" s="99"/>
      <c r="E6" s="100"/>
    </row>
    <row r="7" spans="2:5" ht="24.75" customHeight="1">
      <c r="B7" s="8"/>
      <c r="C7" s="6" t="s">
        <v>18</v>
      </c>
      <c r="D7" s="57">
        <v>525.2249999999998</v>
      </c>
      <c r="E7" s="7" t="s">
        <v>4</v>
      </c>
    </row>
    <row r="8" spans="2:5" ht="24.75" customHeight="1">
      <c r="B8" s="8"/>
      <c r="C8" s="6" t="s">
        <v>18</v>
      </c>
      <c r="D8" s="57">
        <v>330.30500000000006</v>
      </c>
      <c r="E8" s="7" t="s">
        <v>5</v>
      </c>
    </row>
    <row r="9" spans="2:5" ht="24.75" customHeight="1">
      <c r="B9" s="5" t="s">
        <v>75</v>
      </c>
      <c r="C9" s="6" t="s">
        <v>19</v>
      </c>
      <c r="D9" s="32">
        <v>721</v>
      </c>
      <c r="E9" s="7" t="s">
        <v>6</v>
      </c>
    </row>
    <row r="10" spans="2:5" ht="24.75" customHeight="1">
      <c r="B10" s="8"/>
      <c r="C10" s="6" t="s">
        <v>19</v>
      </c>
      <c r="D10" s="32">
        <v>3625</v>
      </c>
      <c r="E10" s="7" t="s">
        <v>56</v>
      </c>
    </row>
    <row r="11" spans="2:5" ht="24.75" customHeight="1">
      <c r="B11" s="8"/>
      <c r="C11" s="6" t="s">
        <v>20</v>
      </c>
      <c r="D11" s="32">
        <v>6472</v>
      </c>
      <c r="E11" s="56" t="s">
        <v>57</v>
      </c>
    </row>
    <row r="12" spans="2:5" ht="24.75" customHeight="1">
      <c r="B12" s="8"/>
      <c r="C12" s="6" t="s">
        <v>44</v>
      </c>
      <c r="D12" s="29">
        <v>31</v>
      </c>
      <c r="E12" s="7" t="s">
        <v>48</v>
      </c>
    </row>
    <row r="13" spans="2:5" ht="24.75" customHeight="1">
      <c r="B13" s="8"/>
      <c r="C13" s="6" t="s">
        <v>44</v>
      </c>
      <c r="D13" s="29">
        <v>30</v>
      </c>
      <c r="E13" s="7" t="s">
        <v>49</v>
      </c>
    </row>
    <row r="14" spans="2:5" ht="24.75" customHeight="1">
      <c r="B14" s="8"/>
      <c r="C14" s="6" t="s">
        <v>21</v>
      </c>
      <c r="D14" s="29">
        <v>31</v>
      </c>
      <c r="E14" s="7" t="s">
        <v>8</v>
      </c>
    </row>
    <row r="15" spans="2:5" ht="24.75" customHeight="1">
      <c r="B15" s="8"/>
      <c r="C15" s="6" t="s">
        <v>17</v>
      </c>
      <c r="D15" s="32">
        <v>670</v>
      </c>
      <c r="E15" s="7" t="s">
        <v>54</v>
      </c>
    </row>
    <row r="16" spans="2:5" ht="24.75" customHeight="1">
      <c r="B16" s="8"/>
      <c r="C16" s="6" t="s">
        <v>22</v>
      </c>
      <c r="D16" s="32">
        <v>156145423</v>
      </c>
      <c r="E16" s="9" t="s">
        <v>9</v>
      </c>
    </row>
    <row r="17" spans="2:5" ht="24.75" customHeight="1">
      <c r="B17" s="8"/>
      <c r="C17" s="6" t="s">
        <v>23</v>
      </c>
      <c r="D17" s="32">
        <v>40546184296</v>
      </c>
      <c r="E17" s="9" t="s">
        <v>9</v>
      </c>
    </row>
    <row r="18" spans="2:5" ht="24.75" customHeight="1">
      <c r="B18" s="8"/>
      <c r="C18" s="6" t="s">
        <v>23</v>
      </c>
      <c r="D18" s="32">
        <v>37441679677</v>
      </c>
      <c r="E18" s="7" t="s">
        <v>10</v>
      </c>
    </row>
    <row r="19" spans="2:5" ht="24.75" customHeight="1">
      <c r="B19" s="8"/>
      <c r="C19" s="6" t="s">
        <v>45</v>
      </c>
      <c r="D19" s="33">
        <v>0.9234328785087117</v>
      </c>
      <c r="E19" s="7" t="s">
        <v>11</v>
      </c>
    </row>
    <row r="20" spans="2:5" ht="24.75" customHeight="1">
      <c r="B20" s="8"/>
      <c r="C20" s="6" t="s">
        <v>23</v>
      </c>
      <c r="D20" s="32">
        <v>8411544963</v>
      </c>
      <c r="E20" s="7" t="s">
        <v>12</v>
      </c>
    </row>
    <row r="21" spans="2:5" ht="24.75" customHeight="1" thickBot="1">
      <c r="B21" s="10" t="s">
        <v>76</v>
      </c>
      <c r="C21" s="11" t="s">
        <v>24</v>
      </c>
      <c r="D21" s="34">
        <v>8</v>
      </c>
      <c r="E21" s="12" t="s">
        <v>13</v>
      </c>
    </row>
    <row r="22" ht="19.5" customHeight="1" thickTop="1">
      <c r="D22" s="1"/>
    </row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 - دفتر فناوري اطلاعات و ارتباطات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1" sqref="A11:F12"/>
    </sheetView>
  </sheetViews>
  <sheetFormatPr defaultColWidth="9.140625" defaultRowHeight="12.75"/>
  <cols>
    <col min="1" max="1" width="15.28125" style="0" customWidth="1"/>
    <col min="2" max="2" width="22.57421875" style="0" customWidth="1"/>
    <col min="3" max="3" width="24.140625" style="0" customWidth="1"/>
    <col min="4" max="4" width="25.00390625" style="0" customWidth="1"/>
    <col min="5" max="5" width="18.421875" style="0" customWidth="1"/>
    <col min="6" max="6" width="20.140625" style="0" customWidth="1"/>
  </cols>
  <sheetData>
    <row r="1" spans="1:6" ht="23.25">
      <c r="A1" s="102" t="s">
        <v>37</v>
      </c>
      <c r="B1" s="102"/>
      <c r="C1" s="102"/>
      <c r="D1" s="102"/>
      <c r="E1" s="102"/>
      <c r="F1" s="102"/>
    </row>
    <row r="2" spans="1:6" ht="26.25" customHeight="1" thickBot="1">
      <c r="A2" s="101" t="str">
        <f>'p192'!B1</f>
        <v>تا پایان سال 92</v>
      </c>
      <c r="B2" s="101"/>
      <c r="C2" s="101"/>
      <c r="D2" s="101"/>
      <c r="E2" s="101"/>
      <c r="F2" s="101"/>
    </row>
    <row r="3" spans="1:6" ht="39.75" customHeight="1" thickTop="1">
      <c r="A3" s="20" t="s">
        <v>29</v>
      </c>
      <c r="B3" s="16" t="s">
        <v>30</v>
      </c>
      <c r="C3" s="16" t="s">
        <v>31</v>
      </c>
      <c r="D3" s="16" t="s">
        <v>31</v>
      </c>
      <c r="E3" s="16" t="s">
        <v>32</v>
      </c>
      <c r="F3" s="17" t="s">
        <v>33</v>
      </c>
    </row>
    <row r="4" spans="1:6" ht="39.75" customHeight="1" thickBot="1">
      <c r="A4" s="21" t="s">
        <v>34</v>
      </c>
      <c r="B4" s="18" t="s">
        <v>35</v>
      </c>
      <c r="C4" s="18" t="s">
        <v>35</v>
      </c>
      <c r="D4" s="18" t="s">
        <v>0</v>
      </c>
      <c r="E4" s="18" t="s">
        <v>36</v>
      </c>
      <c r="F4" s="19"/>
    </row>
    <row r="5" spans="1:6" ht="39.75" customHeight="1">
      <c r="A5" s="69">
        <v>0.9234328785087117</v>
      </c>
      <c r="B5" s="70">
        <v>37441679677</v>
      </c>
      <c r="C5" s="70">
        <v>40546184296</v>
      </c>
      <c r="D5" s="70">
        <v>156145423</v>
      </c>
      <c r="E5" s="70">
        <v>25005</v>
      </c>
      <c r="F5" s="40" t="s">
        <v>28</v>
      </c>
    </row>
    <row r="6" spans="1:6" ht="39.75" customHeight="1" thickBot="1">
      <c r="A6" s="41">
        <v>0.9234328785087117</v>
      </c>
      <c r="B6" s="42">
        <v>37441679677</v>
      </c>
      <c r="C6" s="42">
        <v>40546184296</v>
      </c>
      <c r="D6" s="42">
        <v>156145423</v>
      </c>
      <c r="E6" s="42">
        <v>25005</v>
      </c>
      <c r="F6" s="43" t="s">
        <v>47</v>
      </c>
    </row>
    <row r="7" spans="1:6" ht="16.5" customHeight="1" thickTop="1">
      <c r="A7" s="44"/>
      <c r="B7" s="44"/>
      <c r="C7" s="44"/>
      <c r="D7" s="44"/>
      <c r="E7" s="44"/>
      <c r="F7" s="44"/>
    </row>
    <row r="8" spans="1:6" ht="36.75" thickBot="1">
      <c r="A8" s="103" t="s">
        <v>38</v>
      </c>
      <c r="B8" s="103"/>
      <c r="C8" s="103"/>
      <c r="D8" s="103"/>
      <c r="E8" s="103"/>
      <c r="F8" s="103"/>
    </row>
    <row r="9" spans="1:6" ht="39.75" customHeight="1" thickTop="1">
      <c r="A9" s="45" t="s">
        <v>39</v>
      </c>
      <c r="B9" s="46" t="s">
        <v>40</v>
      </c>
      <c r="C9" s="46" t="s">
        <v>41</v>
      </c>
      <c r="D9" s="46" t="s">
        <v>42</v>
      </c>
      <c r="E9" s="46" t="s">
        <v>43</v>
      </c>
      <c r="F9" s="47" t="s">
        <v>33</v>
      </c>
    </row>
    <row r="10" spans="1:6" ht="39.75" customHeight="1">
      <c r="A10" s="48"/>
      <c r="B10" s="49"/>
      <c r="C10" s="49"/>
      <c r="D10" s="49"/>
      <c r="E10" s="49"/>
      <c r="F10" s="50"/>
    </row>
    <row r="11" spans="1:6" ht="39.75" customHeight="1">
      <c r="A11" s="55">
        <v>2220</v>
      </c>
      <c r="B11" s="51">
        <v>226</v>
      </c>
      <c r="C11" s="51">
        <v>506</v>
      </c>
      <c r="D11" s="51">
        <v>702</v>
      </c>
      <c r="E11" s="51">
        <v>21351</v>
      </c>
      <c r="F11" s="40" t="s">
        <v>28</v>
      </c>
    </row>
    <row r="12" spans="1:6" ht="39.75" customHeight="1" thickBot="1">
      <c r="A12" s="52">
        <v>2220</v>
      </c>
      <c r="B12" s="53">
        <v>226</v>
      </c>
      <c r="C12" s="53">
        <v>506</v>
      </c>
      <c r="D12" s="53">
        <v>702</v>
      </c>
      <c r="E12" s="53">
        <v>21351</v>
      </c>
      <c r="F12" s="54" t="s">
        <v>47</v>
      </c>
    </row>
    <row r="13" ht="13.5" thickTop="1"/>
    <row r="18" ht="13.5" thickBot="1"/>
    <row r="19" spans="2:5" ht="24" thickBot="1">
      <c r="B19" s="22">
        <f>IF(B6='p192'!D18,1," ")</f>
        <v>1</v>
      </c>
      <c r="C19" s="22">
        <f>IF(C6='p192'!D17,1," ")</f>
        <v>1</v>
      </c>
      <c r="D19" s="22">
        <f>IF(D6='p192'!D16,1," ")</f>
        <v>1</v>
      </c>
      <c r="E19" s="22">
        <f>IF(E6='p192'!D5,1," ")</f>
        <v>1</v>
      </c>
    </row>
    <row r="20" ht="24" thickBot="1">
      <c r="E20" s="22">
        <f>IF(SUM(A12:E12)=E6,1," ")</f>
        <v>1</v>
      </c>
    </row>
  </sheetData>
  <sheetProtection/>
  <mergeCells count="3">
    <mergeCell ref="A1:F1"/>
    <mergeCell ref="A2:F2"/>
    <mergeCell ref="A8:F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 - دفتر فناوري اطلاعات و ارتباطات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E22"/>
  <sheetViews>
    <sheetView zoomScalePageLayoutView="0" workbookViewId="0" topLeftCell="A1">
      <selection activeCell="E1" sqref="B1:E21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7.5" customHeight="1" thickBot="1">
      <c r="B1" s="35" t="s">
        <v>77</v>
      </c>
      <c r="C1" s="36"/>
      <c r="D1" s="36" t="s">
        <v>25</v>
      </c>
      <c r="E1" s="37"/>
    </row>
    <row r="2" spans="2:5" ht="24.75" customHeight="1" thickTop="1">
      <c r="B2" s="2" t="s">
        <v>27</v>
      </c>
      <c r="C2" s="3" t="s">
        <v>14</v>
      </c>
      <c r="D2" s="3" t="s">
        <v>26</v>
      </c>
      <c r="E2" s="4" t="s">
        <v>1</v>
      </c>
    </row>
    <row r="3" spans="2:5" ht="24.75" customHeight="1">
      <c r="B3" s="5" t="s">
        <v>28</v>
      </c>
      <c r="C3" s="6" t="s">
        <v>15</v>
      </c>
      <c r="D3" s="57">
        <v>1994</v>
      </c>
      <c r="E3" s="7" t="s">
        <v>2</v>
      </c>
    </row>
    <row r="4" spans="2:5" ht="24.75" customHeight="1">
      <c r="B4" s="8"/>
      <c r="C4" s="6" t="s">
        <v>16</v>
      </c>
      <c r="D4" s="57">
        <v>10</v>
      </c>
      <c r="E4" s="7" t="s">
        <v>3</v>
      </c>
    </row>
    <row r="5" spans="2:5" ht="24.75" customHeight="1">
      <c r="B5" s="13"/>
      <c r="C5" s="14" t="s">
        <v>17</v>
      </c>
      <c r="D5" s="30">
        <v>25655</v>
      </c>
      <c r="E5" s="15" t="s">
        <v>46</v>
      </c>
    </row>
    <row r="6" spans="2:5" ht="24.75" customHeight="1">
      <c r="B6" s="98" t="s">
        <v>78</v>
      </c>
      <c r="C6" s="99"/>
      <c r="D6" s="99"/>
      <c r="E6" s="100"/>
    </row>
    <row r="7" spans="2:5" ht="24.75" customHeight="1">
      <c r="B7" s="8"/>
      <c r="C7" s="6" t="s">
        <v>18</v>
      </c>
      <c r="D7" s="57">
        <v>537.1879999999999</v>
      </c>
      <c r="E7" s="7" t="s">
        <v>4</v>
      </c>
    </row>
    <row r="8" spans="2:5" ht="24.75" customHeight="1">
      <c r="B8" s="8"/>
      <c r="C8" s="6" t="s">
        <v>18</v>
      </c>
      <c r="D8" s="57">
        <v>350.407</v>
      </c>
      <c r="E8" s="7" t="s">
        <v>5</v>
      </c>
    </row>
    <row r="9" spans="2:5" ht="24.75" customHeight="1">
      <c r="B9" s="5" t="s">
        <v>79</v>
      </c>
      <c r="C9" s="6" t="s">
        <v>19</v>
      </c>
      <c r="D9" s="32">
        <v>776</v>
      </c>
      <c r="E9" s="7" t="s">
        <v>6</v>
      </c>
    </row>
    <row r="10" spans="2:5" ht="24.75" customHeight="1">
      <c r="B10" s="8"/>
      <c r="C10" s="6" t="s">
        <v>19</v>
      </c>
      <c r="D10" s="32">
        <v>3625</v>
      </c>
      <c r="E10" s="7" t="s">
        <v>56</v>
      </c>
    </row>
    <row r="11" spans="2:5" ht="24.75" customHeight="1">
      <c r="B11" s="8"/>
      <c r="C11" s="6" t="s">
        <v>20</v>
      </c>
      <c r="D11" s="32">
        <v>7276</v>
      </c>
      <c r="E11" s="56" t="s">
        <v>57</v>
      </c>
    </row>
    <row r="12" spans="2:5" ht="24.75" customHeight="1">
      <c r="B12" s="8"/>
      <c r="C12" s="6" t="s">
        <v>44</v>
      </c>
      <c r="D12" s="29">
        <v>22</v>
      </c>
      <c r="E12" s="7" t="s">
        <v>48</v>
      </c>
    </row>
    <row r="13" spans="2:5" ht="24.75" customHeight="1">
      <c r="B13" s="8"/>
      <c r="C13" s="6" t="s">
        <v>44</v>
      </c>
      <c r="D13" s="29">
        <v>19</v>
      </c>
      <c r="E13" s="7" t="s">
        <v>49</v>
      </c>
    </row>
    <row r="14" spans="2:5" ht="24.75" customHeight="1">
      <c r="B14" s="8"/>
      <c r="C14" s="6" t="s">
        <v>21</v>
      </c>
      <c r="D14" s="29">
        <v>31</v>
      </c>
      <c r="E14" s="7" t="s">
        <v>8</v>
      </c>
    </row>
    <row r="15" spans="2:5" ht="24.75" customHeight="1">
      <c r="B15" s="8"/>
      <c r="C15" s="6" t="s">
        <v>17</v>
      </c>
      <c r="D15" s="32">
        <v>565</v>
      </c>
      <c r="E15" s="7" t="s">
        <v>54</v>
      </c>
    </row>
    <row r="16" spans="2:5" ht="24.75" customHeight="1">
      <c r="B16" s="8"/>
      <c r="C16" s="6" t="s">
        <v>22</v>
      </c>
      <c r="D16" s="32">
        <v>170179211</v>
      </c>
      <c r="E16" s="9" t="s">
        <v>9</v>
      </c>
    </row>
    <row r="17" spans="2:5" ht="24.75" customHeight="1">
      <c r="B17" s="8"/>
      <c r="C17" s="6" t="s">
        <v>23</v>
      </c>
      <c r="D17" s="32">
        <v>53377072942</v>
      </c>
      <c r="E17" s="9" t="s">
        <v>9</v>
      </c>
    </row>
    <row r="18" spans="2:5" ht="24.75" customHeight="1">
      <c r="B18" s="8"/>
      <c r="C18" s="6" t="s">
        <v>23</v>
      </c>
      <c r="D18" s="32">
        <v>49901543000</v>
      </c>
      <c r="E18" s="7" t="s">
        <v>10</v>
      </c>
    </row>
    <row r="19" spans="2:5" ht="24.75" customHeight="1">
      <c r="B19" s="8"/>
      <c r="C19" s="6" t="s">
        <v>45</v>
      </c>
      <c r="D19" s="33">
        <v>0.9348872137335716</v>
      </c>
      <c r="E19" s="7" t="s">
        <v>11</v>
      </c>
    </row>
    <row r="20" spans="2:5" ht="24.75" customHeight="1">
      <c r="B20" s="8"/>
      <c r="C20" s="6" t="s">
        <v>23</v>
      </c>
      <c r="D20" s="32">
        <v>11887074905</v>
      </c>
      <c r="E20" s="7" t="s">
        <v>12</v>
      </c>
    </row>
    <row r="21" spans="2:5" ht="24.75" customHeight="1" thickBot="1">
      <c r="B21" s="10" t="s">
        <v>80</v>
      </c>
      <c r="C21" s="11" t="s">
        <v>24</v>
      </c>
      <c r="D21" s="34">
        <v>9</v>
      </c>
      <c r="E21" s="12" t="s">
        <v>13</v>
      </c>
    </row>
    <row r="22" ht="19.5" customHeight="1" thickTop="1">
      <c r="D22" s="1"/>
    </row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 - دفتر فناوري اطلاعات و ارتباطات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20"/>
    </sheetView>
  </sheetViews>
  <sheetFormatPr defaultColWidth="9.140625" defaultRowHeight="12.75"/>
  <cols>
    <col min="1" max="1" width="15.28125" style="0" customWidth="1"/>
    <col min="2" max="2" width="22.57421875" style="0" customWidth="1"/>
    <col min="3" max="3" width="24.140625" style="0" customWidth="1"/>
    <col min="4" max="4" width="25.00390625" style="0" customWidth="1"/>
    <col min="5" max="5" width="18.421875" style="0" customWidth="1"/>
    <col min="6" max="6" width="20.140625" style="0" customWidth="1"/>
  </cols>
  <sheetData>
    <row r="1" spans="1:6" ht="23.25">
      <c r="A1" s="102" t="s">
        <v>37</v>
      </c>
      <c r="B1" s="102"/>
      <c r="C1" s="102"/>
      <c r="D1" s="102"/>
      <c r="E1" s="102"/>
      <c r="F1" s="102"/>
    </row>
    <row r="2" spans="1:6" ht="26.25" customHeight="1" thickBot="1">
      <c r="A2" s="101" t="s">
        <v>77</v>
      </c>
      <c r="B2" s="101"/>
      <c r="C2" s="101"/>
      <c r="D2" s="101"/>
      <c r="E2" s="101"/>
      <c r="F2" s="101"/>
    </row>
    <row r="3" spans="1:6" ht="39.75" customHeight="1" thickTop="1">
      <c r="A3" s="20" t="s">
        <v>29</v>
      </c>
      <c r="B3" s="16" t="s">
        <v>30</v>
      </c>
      <c r="C3" s="16" t="s">
        <v>31</v>
      </c>
      <c r="D3" s="16" t="s">
        <v>31</v>
      </c>
      <c r="E3" s="16" t="s">
        <v>32</v>
      </c>
      <c r="F3" s="17" t="s">
        <v>33</v>
      </c>
    </row>
    <row r="4" spans="1:6" ht="39.75" customHeight="1" thickBot="1">
      <c r="A4" s="21" t="s">
        <v>34</v>
      </c>
      <c r="B4" s="18" t="s">
        <v>35</v>
      </c>
      <c r="C4" s="18" t="s">
        <v>35</v>
      </c>
      <c r="D4" s="18" t="s">
        <v>0</v>
      </c>
      <c r="E4" s="18" t="s">
        <v>36</v>
      </c>
      <c r="F4" s="19"/>
    </row>
    <row r="5" spans="1:6" ht="39.75" customHeight="1">
      <c r="A5" s="69">
        <v>0.9348872137335716</v>
      </c>
      <c r="B5" s="70">
        <v>49901543000</v>
      </c>
      <c r="C5" s="70">
        <v>53377072942</v>
      </c>
      <c r="D5" s="70">
        <v>170179211</v>
      </c>
      <c r="E5" s="70">
        <v>25655</v>
      </c>
      <c r="F5" s="40" t="s">
        <v>28</v>
      </c>
    </row>
    <row r="6" spans="1:6" ht="39.75" customHeight="1" thickBot="1">
      <c r="A6" s="41">
        <v>0.9348872137335716</v>
      </c>
      <c r="B6" s="42">
        <v>49901543000</v>
      </c>
      <c r="C6" s="42">
        <v>53377072942</v>
      </c>
      <c r="D6" s="42">
        <v>170179211</v>
      </c>
      <c r="E6" s="42">
        <v>25655</v>
      </c>
      <c r="F6" s="43" t="s">
        <v>47</v>
      </c>
    </row>
    <row r="7" spans="1:6" ht="16.5" customHeight="1" thickTop="1">
      <c r="A7" s="44"/>
      <c r="B7" s="44"/>
      <c r="C7" s="44"/>
      <c r="D7" s="44"/>
      <c r="E7" s="44"/>
      <c r="F7" s="44"/>
    </row>
    <row r="8" spans="1:6" ht="36.75" thickBot="1">
      <c r="A8" s="103" t="s">
        <v>38</v>
      </c>
      <c r="B8" s="103"/>
      <c r="C8" s="103"/>
      <c r="D8" s="103"/>
      <c r="E8" s="103"/>
      <c r="F8" s="103"/>
    </row>
    <row r="9" spans="1:6" ht="39.75" customHeight="1" thickTop="1">
      <c r="A9" s="45" t="s">
        <v>39</v>
      </c>
      <c r="B9" s="46" t="s">
        <v>40</v>
      </c>
      <c r="C9" s="46" t="s">
        <v>41</v>
      </c>
      <c r="D9" s="46" t="s">
        <v>42</v>
      </c>
      <c r="E9" s="46" t="s">
        <v>43</v>
      </c>
      <c r="F9" s="47" t="s">
        <v>33</v>
      </c>
    </row>
    <row r="10" spans="1:6" ht="39.75" customHeight="1">
      <c r="A10" s="48"/>
      <c r="B10" s="49"/>
      <c r="C10" s="49"/>
      <c r="D10" s="49"/>
      <c r="E10" s="49"/>
      <c r="F10" s="50"/>
    </row>
    <row r="11" spans="1:6" ht="39.75" customHeight="1">
      <c r="A11" s="55">
        <v>2268</v>
      </c>
      <c r="B11" s="51">
        <v>241</v>
      </c>
      <c r="C11" s="51">
        <v>520</v>
      </c>
      <c r="D11" s="51">
        <v>753</v>
      </c>
      <c r="E11" s="51">
        <v>21873</v>
      </c>
      <c r="F11" s="40" t="s">
        <v>28</v>
      </c>
    </row>
    <row r="12" spans="1:6" ht="39.75" customHeight="1" thickBot="1">
      <c r="A12" s="52">
        <v>2268</v>
      </c>
      <c r="B12" s="53">
        <v>241</v>
      </c>
      <c r="C12" s="53">
        <v>520</v>
      </c>
      <c r="D12" s="53">
        <v>753</v>
      </c>
      <c r="E12" s="53">
        <v>21873</v>
      </c>
      <c r="F12" s="54" t="s">
        <v>47</v>
      </c>
    </row>
    <row r="13" ht="13.5" thickTop="1"/>
    <row r="18" ht="13.5" thickBot="1"/>
    <row r="19" spans="2:5" ht="24" thickBot="1">
      <c r="B19" s="22">
        <v>1</v>
      </c>
      <c r="C19" s="22">
        <v>1</v>
      </c>
      <c r="D19" s="22">
        <v>1</v>
      </c>
      <c r="E19" s="22">
        <v>1</v>
      </c>
    </row>
    <row r="20" ht="24" thickBot="1">
      <c r="E20" s="22">
        <v>1</v>
      </c>
    </row>
  </sheetData>
  <sheetProtection/>
  <mergeCells count="3">
    <mergeCell ref="A1:F1"/>
    <mergeCell ref="A2:F2"/>
    <mergeCell ref="A8:F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 - دفتر فناوري اطلاعات و ارتباطات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7.5" customHeight="1" thickBot="1">
      <c r="B1" s="35" t="s">
        <v>81</v>
      </c>
      <c r="C1" s="36"/>
      <c r="D1" s="36" t="s">
        <v>25</v>
      </c>
      <c r="E1" s="37"/>
    </row>
    <row r="2" spans="2:5" ht="24.75" customHeight="1" thickTop="1">
      <c r="B2" s="2" t="s">
        <v>27</v>
      </c>
      <c r="C2" s="3" t="s">
        <v>14</v>
      </c>
      <c r="D2" s="3" t="s">
        <v>26</v>
      </c>
      <c r="E2" s="4" t="s">
        <v>1</v>
      </c>
    </row>
    <row r="3" spans="2:5" ht="24.75" customHeight="1">
      <c r="B3" s="5" t="s">
        <v>28</v>
      </c>
      <c r="C3" s="6" t="s">
        <v>15</v>
      </c>
      <c r="D3" s="57">
        <v>1994</v>
      </c>
      <c r="E3" s="7" t="s">
        <v>2</v>
      </c>
    </row>
    <row r="4" spans="2:5" ht="24.75" customHeight="1">
      <c r="B4" s="8"/>
      <c r="C4" s="6" t="s">
        <v>16</v>
      </c>
      <c r="D4" s="57">
        <v>10</v>
      </c>
      <c r="E4" s="7" t="s">
        <v>3</v>
      </c>
    </row>
    <row r="5" spans="2:5" ht="24.75" customHeight="1">
      <c r="B5" s="13"/>
      <c r="C5" s="14" t="s">
        <v>17</v>
      </c>
      <c r="D5" s="30">
        <v>26122</v>
      </c>
      <c r="E5" s="15" t="s">
        <v>46</v>
      </c>
    </row>
    <row r="6" spans="2:5" ht="24.75" customHeight="1">
      <c r="B6" s="98" t="s">
        <v>86</v>
      </c>
      <c r="C6" s="99"/>
      <c r="D6" s="99"/>
      <c r="E6" s="100"/>
    </row>
    <row r="7" spans="2:5" ht="24.75" customHeight="1">
      <c r="B7" s="8"/>
      <c r="C7" s="6" t="s">
        <v>18</v>
      </c>
      <c r="D7" s="57">
        <v>553.165</v>
      </c>
      <c r="E7" s="7" t="s">
        <v>4</v>
      </c>
    </row>
    <row r="8" spans="2:5" ht="24.75" customHeight="1">
      <c r="B8" s="8"/>
      <c r="C8" s="6" t="s">
        <v>18</v>
      </c>
      <c r="D8" s="57">
        <v>355.067</v>
      </c>
      <c r="E8" s="7" t="s">
        <v>5</v>
      </c>
    </row>
    <row r="9" spans="2:5" ht="24.75" customHeight="1">
      <c r="B9" s="5" t="s">
        <v>82</v>
      </c>
      <c r="C9" s="6" t="s">
        <v>19</v>
      </c>
      <c r="D9" s="32">
        <v>866</v>
      </c>
      <c r="E9" s="7" t="s">
        <v>6</v>
      </c>
    </row>
    <row r="10" spans="2:5" ht="24.75" customHeight="1">
      <c r="B10" s="8"/>
      <c r="C10" s="6" t="s">
        <v>19</v>
      </c>
      <c r="D10" s="32">
        <v>3625</v>
      </c>
      <c r="E10" s="7" t="s">
        <v>56</v>
      </c>
    </row>
    <row r="11" spans="2:5" ht="24.75" customHeight="1">
      <c r="B11" s="8"/>
      <c r="C11" s="6" t="s">
        <v>20</v>
      </c>
      <c r="D11" s="32">
        <v>7451</v>
      </c>
      <c r="E11" s="56" t="s">
        <v>57</v>
      </c>
    </row>
    <row r="12" spans="2:5" ht="24.75" customHeight="1">
      <c r="B12" s="8"/>
      <c r="C12" s="6" t="s">
        <v>44</v>
      </c>
      <c r="D12" s="29">
        <v>20</v>
      </c>
      <c r="E12" s="7" t="s">
        <v>48</v>
      </c>
    </row>
    <row r="13" spans="2:5" ht="24.75" customHeight="1">
      <c r="B13" s="8"/>
      <c r="C13" s="6" t="s">
        <v>44</v>
      </c>
      <c r="D13" s="29">
        <v>18</v>
      </c>
      <c r="E13" s="7" t="s">
        <v>49</v>
      </c>
    </row>
    <row r="14" spans="2:5" ht="24.75" customHeight="1">
      <c r="B14" s="8"/>
      <c r="C14" s="6" t="s">
        <v>21</v>
      </c>
      <c r="D14" s="29">
        <v>31</v>
      </c>
      <c r="E14" s="7" t="s">
        <v>8</v>
      </c>
    </row>
    <row r="15" spans="2:5" ht="24.75" customHeight="1">
      <c r="B15" s="8"/>
      <c r="C15" s="6" t="s">
        <v>17</v>
      </c>
      <c r="D15" s="32">
        <v>529</v>
      </c>
      <c r="E15" s="7" t="s">
        <v>54</v>
      </c>
    </row>
    <row r="16" spans="2:5" ht="24.75" customHeight="1">
      <c r="B16" s="8"/>
      <c r="C16" s="6" t="s">
        <v>22</v>
      </c>
      <c r="D16" s="32">
        <v>173453188</v>
      </c>
      <c r="E16" s="9" t="s">
        <v>9</v>
      </c>
    </row>
    <row r="17" spans="2:5" ht="24.75" customHeight="1">
      <c r="B17" s="8"/>
      <c r="C17" s="6" t="s">
        <v>23</v>
      </c>
      <c r="D17" s="32">
        <v>65805975004</v>
      </c>
      <c r="E17" s="9" t="s">
        <v>9</v>
      </c>
    </row>
    <row r="18" spans="2:5" ht="24.75" customHeight="1">
      <c r="B18" s="8"/>
      <c r="C18" s="6" t="s">
        <v>23</v>
      </c>
      <c r="D18" s="32">
        <v>62909128744</v>
      </c>
      <c r="E18" s="7" t="s">
        <v>10</v>
      </c>
    </row>
    <row r="19" spans="2:5" ht="24.75" customHeight="1">
      <c r="B19" s="8"/>
      <c r="C19" s="6" t="s">
        <v>45</v>
      </c>
      <c r="D19" s="33">
        <v>0.9559789782033635</v>
      </c>
      <c r="E19" s="7" t="s">
        <v>11</v>
      </c>
    </row>
    <row r="20" spans="2:5" ht="24.75" customHeight="1">
      <c r="B20" s="8"/>
      <c r="C20" s="6" t="s">
        <v>23</v>
      </c>
      <c r="D20" s="32">
        <v>14783921165</v>
      </c>
      <c r="E20" s="7" t="s">
        <v>12</v>
      </c>
    </row>
    <row r="21" spans="2:5" ht="24.75" customHeight="1" thickBot="1">
      <c r="B21" s="10" t="s">
        <v>80</v>
      </c>
      <c r="C21" s="11" t="s">
        <v>24</v>
      </c>
      <c r="D21" s="34">
        <v>9</v>
      </c>
      <c r="E21" s="12" t="s">
        <v>13</v>
      </c>
    </row>
    <row r="22" ht="19.5" customHeight="1" thickTop="1">
      <c r="D22" s="1"/>
    </row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 - دفتر فناوري اطلاعات و ارتباطات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28125" style="0" customWidth="1"/>
    <col min="2" max="2" width="22.57421875" style="0" customWidth="1"/>
    <col min="3" max="3" width="24.140625" style="0" customWidth="1"/>
    <col min="4" max="4" width="25.00390625" style="0" customWidth="1"/>
    <col min="5" max="5" width="18.421875" style="0" customWidth="1"/>
    <col min="6" max="6" width="20.140625" style="0" customWidth="1"/>
  </cols>
  <sheetData>
    <row r="1" spans="1:6" ht="23.25">
      <c r="A1" s="102" t="s">
        <v>37</v>
      </c>
      <c r="B1" s="102"/>
      <c r="C1" s="102"/>
      <c r="D1" s="102"/>
      <c r="E1" s="102"/>
      <c r="F1" s="102"/>
    </row>
    <row r="2" spans="1:6" ht="26.25" customHeight="1" thickBot="1">
      <c r="A2" s="101" t="str">
        <f>'p194'!B1</f>
        <v>تا پایان سال1394</v>
      </c>
      <c r="B2" s="101"/>
      <c r="C2" s="101"/>
      <c r="D2" s="101"/>
      <c r="E2" s="101"/>
      <c r="F2" s="101"/>
    </row>
    <row r="3" spans="1:6" ht="39.75" customHeight="1" thickTop="1">
      <c r="A3" s="71" t="s">
        <v>29</v>
      </c>
      <c r="B3" s="72" t="s">
        <v>30</v>
      </c>
      <c r="C3" s="72" t="s">
        <v>31</v>
      </c>
      <c r="D3" s="72" t="s">
        <v>31</v>
      </c>
      <c r="E3" s="72" t="s">
        <v>32</v>
      </c>
      <c r="F3" s="73" t="s">
        <v>33</v>
      </c>
    </row>
    <row r="4" spans="1:6" ht="39.75" customHeight="1">
      <c r="A4" s="74" t="s">
        <v>34</v>
      </c>
      <c r="B4" s="75" t="s">
        <v>35</v>
      </c>
      <c r="C4" s="75" t="s">
        <v>35</v>
      </c>
      <c r="D4" s="75" t="s">
        <v>0</v>
      </c>
      <c r="E4" s="75" t="s">
        <v>36</v>
      </c>
      <c r="F4" s="76"/>
    </row>
    <row r="5" spans="1:6" ht="39.75" customHeight="1">
      <c r="A5" s="77">
        <v>0.9559789782033635</v>
      </c>
      <c r="B5" s="39">
        <v>62909128744</v>
      </c>
      <c r="C5" s="39">
        <v>65805975004</v>
      </c>
      <c r="D5" s="39">
        <v>173453188</v>
      </c>
      <c r="E5" s="39">
        <v>26122</v>
      </c>
      <c r="F5" s="40" t="s">
        <v>28</v>
      </c>
    </row>
    <row r="6" spans="1:6" ht="39.75" customHeight="1" thickBot="1">
      <c r="A6" s="41">
        <f>B6/C6</f>
        <v>0.9559789782033635</v>
      </c>
      <c r="B6" s="42">
        <f>SUM(B5)</f>
        <v>62909128744</v>
      </c>
      <c r="C6" s="42">
        <f>SUM(C5)</f>
        <v>65805975004</v>
      </c>
      <c r="D6" s="42">
        <f>SUM(D5)</f>
        <v>173453188</v>
      </c>
      <c r="E6" s="42">
        <f>SUM(E5)</f>
        <v>26122</v>
      </c>
      <c r="F6" s="43" t="s">
        <v>47</v>
      </c>
    </row>
    <row r="7" spans="1:6" ht="16.5" customHeight="1" thickTop="1">
      <c r="A7" s="44"/>
      <c r="B7" s="44"/>
      <c r="C7" s="44"/>
      <c r="D7" s="44"/>
      <c r="E7" s="44"/>
      <c r="F7" s="44"/>
    </row>
    <row r="8" spans="1:6" ht="36.75" thickBot="1">
      <c r="A8" s="103" t="s">
        <v>38</v>
      </c>
      <c r="B8" s="103"/>
      <c r="C8" s="103"/>
      <c r="D8" s="103"/>
      <c r="E8" s="103"/>
      <c r="F8" s="103"/>
    </row>
    <row r="9" spans="1:6" ht="39.75" customHeight="1" thickTop="1">
      <c r="A9" s="45" t="s">
        <v>39</v>
      </c>
      <c r="B9" s="46" t="s">
        <v>40</v>
      </c>
      <c r="C9" s="46" t="s">
        <v>41</v>
      </c>
      <c r="D9" s="46" t="s">
        <v>42</v>
      </c>
      <c r="E9" s="46" t="s">
        <v>43</v>
      </c>
      <c r="F9" s="47" t="s">
        <v>33</v>
      </c>
    </row>
    <row r="10" spans="1:6" ht="39.75" customHeight="1">
      <c r="A10" s="48"/>
      <c r="B10" s="49"/>
      <c r="C10" s="49"/>
      <c r="D10" s="49"/>
      <c r="E10" s="49"/>
      <c r="F10" s="50"/>
    </row>
    <row r="11" spans="1:6" ht="39.75" customHeight="1">
      <c r="A11" s="55">
        <v>2324</v>
      </c>
      <c r="B11" s="51">
        <v>261</v>
      </c>
      <c r="C11" s="51">
        <v>527</v>
      </c>
      <c r="D11" s="51">
        <v>770</v>
      </c>
      <c r="E11" s="51">
        <v>22240</v>
      </c>
      <c r="F11" s="40" t="s">
        <v>28</v>
      </c>
    </row>
    <row r="12" spans="1:6" ht="39.75" customHeight="1" thickBot="1">
      <c r="A12" s="52">
        <f>SUM(A11)</f>
        <v>2324</v>
      </c>
      <c r="B12" s="53">
        <f>SUM(B11)</f>
        <v>261</v>
      </c>
      <c r="C12" s="53">
        <f>SUM(C11)</f>
        <v>527</v>
      </c>
      <c r="D12" s="53">
        <f>SUM(D11)</f>
        <v>770</v>
      </c>
      <c r="E12" s="53">
        <f>SUM(E11)</f>
        <v>22240</v>
      </c>
      <c r="F12" s="54" t="s">
        <v>47</v>
      </c>
    </row>
    <row r="13" ht="13.5" thickTop="1"/>
    <row r="18" ht="13.5" thickBot="1"/>
    <row r="19" spans="2:5" ht="24" thickBot="1">
      <c r="B19" s="22">
        <f>IF(B6='p194'!D18,1," ")</f>
        <v>1</v>
      </c>
      <c r="C19" s="22">
        <f>IF(C6='p194'!D17,1," ")</f>
        <v>1</v>
      </c>
      <c r="D19" s="22">
        <f>IF(D6='p194'!D16,1," ")</f>
        <v>1</v>
      </c>
      <c r="E19" s="22">
        <f>IF(E6='p194'!D5,1," ")</f>
        <v>1</v>
      </c>
    </row>
    <row r="20" ht="24" thickBot="1">
      <c r="E20" s="22">
        <f>IF(SUM(A12:E12)=E6,1," ")</f>
        <v>1</v>
      </c>
    </row>
  </sheetData>
  <sheetProtection/>
  <mergeCells count="3">
    <mergeCell ref="A1:F1"/>
    <mergeCell ref="A2:F2"/>
    <mergeCell ref="A8:F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 - دفتر فناوري اطلاعات و ارتباطات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7.5" customHeight="1" thickBot="1">
      <c r="B1" s="35" t="s">
        <v>88</v>
      </c>
      <c r="C1" s="36"/>
      <c r="D1" s="36" t="s">
        <v>25</v>
      </c>
      <c r="E1" s="37"/>
    </row>
    <row r="2" spans="2:5" ht="24.75" customHeight="1" thickTop="1">
      <c r="B2" s="2" t="s">
        <v>27</v>
      </c>
      <c r="C2" s="3" t="s">
        <v>14</v>
      </c>
      <c r="D2" s="3" t="s">
        <v>26</v>
      </c>
      <c r="E2" s="4" t="s">
        <v>1</v>
      </c>
    </row>
    <row r="3" spans="2:5" ht="24.75" customHeight="1">
      <c r="B3" s="78" t="s">
        <v>83</v>
      </c>
      <c r="C3" s="6" t="s">
        <v>15</v>
      </c>
      <c r="D3" s="57">
        <v>1994</v>
      </c>
      <c r="E3" s="7" t="s">
        <v>2</v>
      </c>
    </row>
    <row r="4" spans="2:5" ht="24.75" customHeight="1">
      <c r="B4" s="8"/>
      <c r="C4" s="6" t="s">
        <v>16</v>
      </c>
      <c r="D4" s="57">
        <v>10</v>
      </c>
      <c r="E4" s="7" t="s">
        <v>3</v>
      </c>
    </row>
    <row r="5" spans="2:5" ht="24.75" customHeight="1">
      <c r="B5" s="13"/>
      <c r="C5" s="14" t="s">
        <v>17</v>
      </c>
      <c r="D5" s="30">
        <v>26601</v>
      </c>
      <c r="E5" s="15" t="s">
        <v>46</v>
      </c>
    </row>
    <row r="6" spans="2:10" ht="24.75" customHeight="1">
      <c r="B6" s="98" t="s">
        <v>89</v>
      </c>
      <c r="C6" s="99"/>
      <c r="D6" s="99"/>
      <c r="E6" s="100"/>
      <c r="J6">
        <v>22586</v>
      </c>
    </row>
    <row r="7" spans="2:10" ht="24.75" customHeight="1">
      <c r="B7" s="8"/>
      <c r="C7" s="6" t="s">
        <v>18</v>
      </c>
      <c r="D7" s="57">
        <v>563.336</v>
      </c>
      <c r="E7" s="7" t="s">
        <v>4</v>
      </c>
      <c r="J7">
        <v>818</v>
      </c>
    </row>
    <row r="8" spans="2:10" ht="24.75" customHeight="1">
      <c r="B8" s="8"/>
      <c r="C8" s="6" t="s">
        <v>18</v>
      </c>
      <c r="D8" s="57">
        <v>358.294</v>
      </c>
      <c r="E8" s="7" t="s">
        <v>5</v>
      </c>
      <c r="J8">
        <v>532</v>
      </c>
    </row>
    <row r="9" spans="2:10" ht="24.75" customHeight="1">
      <c r="B9" s="5" t="s">
        <v>90</v>
      </c>
      <c r="C9" s="6" t="s">
        <v>19</v>
      </c>
      <c r="D9" s="32">
        <v>894</v>
      </c>
      <c r="E9" s="7" t="s">
        <v>6</v>
      </c>
      <c r="J9">
        <v>275</v>
      </c>
    </row>
    <row r="10" spans="2:10" ht="24.75" customHeight="1">
      <c r="B10" s="8"/>
      <c r="C10" s="6" t="s">
        <v>19</v>
      </c>
      <c r="D10" s="32">
        <v>3625</v>
      </c>
      <c r="E10" s="7" t="s">
        <v>56</v>
      </c>
      <c r="J10">
        <v>2390</v>
      </c>
    </row>
    <row r="11" spans="2:8" ht="24.75" customHeight="1">
      <c r="B11" s="8"/>
      <c r="C11" s="6" t="s">
        <v>20</v>
      </c>
      <c r="D11" s="32">
        <v>7937</v>
      </c>
      <c r="E11" s="56" t="s">
        <v>57</v>
      </c>
      <c r="H11">
        <f>630+93140</f>
        <v>93770</v>
      </c>
    </row>
    <row r="12" spans="2:5" ht="24.75" customHeight="1">
      <c r="B12" s="8"/>
      <c r="C12" s="6" t="s">
        <v>44</v>
      </c>
      <c r="D12" s="29">
        <v>32</v>
      </c>
      <c r="E12" s="7" t="s">
        <v>48</v>
      </c>
    </row>
    <row r="13" spans="2:5" ht="24.75" customHeight="1">
      <c r="B13" s="8"/>
      <c r="C13" s="6" t="s">
        <v>44</v>
      </c>
      <c r="D13" s="29">
        <v>28</v>
      </c>
      <c r="E13" s="7" t="s">
        <v>49</v>
      </c>
    </row>
    <row r="14" spans="2:5" ht="24.75" customHeight="1">
      <c r="B14" s="8"/>
      <c r="C14" s="6" t="s">
        <v>21</v>
      </c>
      <c r="D14" s="29">
        <v>31</v>
      </c>
      <c r="E14" s="7" t="s">
        <v>8</v>
      </c>
    </row>
    <row r="15" spans="2:5" ht="24.75" customHeight="1">
      <c r="B15" s="8"/>
      <c r="C15" s="6" t="s">
        <v>17</v>
      </c>
      <c r="D15" s="32">
        <v>549</v>
      </c>
      <c r="E15" s="7" t="s">
        <v>54</v>
      </c>
    </row>
    <row r="16" spans="2:5" ht="24.75" customHeight="1">
      <c r="B16" s="8"/>
      <c r="C16" s="6" t="s">
        <v>22</v>
      </c>
      <c r="D16" s="32">
        <v>171473159</v>
      </c>
      <c r="E16" s="9" t="s">
        <v>9</v>
      </c>
    </row>
    <row r="17" spans="2:5" ht="24.75" customHeight="1">
      <c r="B17" s="8"/>
      <c r="C17" s="6" t="s">
        <v>23</v>
      </c>
      <c r="D17" s="32">
        <v>68886972618</v>
      </c>
      <c r="E17" s="9" t="s">
        <v>9</v>
      </c>
    </row>
    <row r="18" spans="2:5" ht="24.75" customHeight="1">
      <c r="B18" s="8"/>
      <c r="C18" s="6" t="s">
        <v>23</v>
      </c>
      <c r="D18" s="32">
        <v>66994414000</v>
      </c>
      <c r="E18" s="7" t="s">
        <v>10</v>
      </c>
    </row>
    <row r="19" spans="2:5" ht="24.75" customHeight="1">
      <c r="B19" s="8"/>
      <c r="C19" s="6" t="s">
        <v>45</v>
      </c>
      <c r="D19" s="33">
        <v>0.972526610677249</v>
      </c>
      <c r="E19" s="7" t="s">
        <v>11</v>
      </c>
    </row>
    <row r="20" spans="2:5" ht="24.75" customHeight="1">
      <c r="B20" s="8"/>
      <c r="C20" s="6" t="s">
        <v>23</v>
      </c>
      <c r="D20" s="32">
        <v>16676479783</v>
      </c>
      <c r="E20" s="7" t="s">
        <v>12</v>
      </c>
    </row>
    <row r="21" spans="2:5" ht="24.75" customHeight="1" thickBot="1">
      <c r="B21" s="10" t="s">
        <v>87</v>
      </c>
      <c r="C21" s="11" t="s">
        <v>24</v>
      </c>
      <c r="D21" s="34">
        <v>10</v>
      </c>
      <c r="E21" s="12" t="s">
        <v>13</v>
      </c>
    </row>
    <row r="22" ht="19.5" customHeight="1" thickTop="1">
      <c r="D22" s="1"/>
    </row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و مهندسي - واحد آمار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3" sqref="A13:F16"/>
    </sheetView>
  </sheetViews>
  <sheetFormatPr defaultColWidth="9.140625" defaultRowHeight="12.75"/>
  <cols>
    <col min="1" max="1" width="15.28125" style="0" customWidth="1"/>
    <col min="2" max="2" width="22.57421875" style="0" customWidth="1"/>
    <col min="3" max="3" width="24.140625" style="0" customWidth="1"/>
    <col min="4" max="4" width="25.00390625" style="0" customWidth="1"/>
    <col min="5" max="5" width="18.421875" style="0" customWidth="1"/>
    <col min="6" max="6" width="20.140625" style="0" customWidth="1"/>
  </cols>
  <sheetData>
    <row r="1" spans="1:6" ht="23.25">
      <c r="A1" s="102" t="s">
        <v>37</v>
      </c>
      <c r="B1" s="102"/>
      <c r="C1" s="102"/>
      <c r="D1" s="102"/>
      <c r="E1" s="102"/>
      <c r="F1" s="102"/>
    </row>
    <row r="2" spans="1:6" ht="26.25" customHeight="1" thickBot="1">
      <c r="A2" s="101" t="str">
        <f>'p195'!B1</f>
        <v>تا پایان سال 1395</v>
      </c>
      <c r="B2" s="101"/>
      <c r="C2" s="101"/>
      <c r="D2" s="101"/>
      <c r="E2" s="101"/>
      <c r="F2" s="101"/>
    </row>
    <row r="3" spans="1:6" ht="24.75" customHeight="1" thickTop="1">
      <c r="A3" s="71" t="s">
        <v>29</v>
      </c>
      <c r="B3" s="72" t="s">
        <v>30</v>
      </c>
      <c r="C3" s="72" t="s">
        <v>31</v>
      </c>
      <c r="D3" s="72" t="s">
        <v>31</v>
      </c>
      <c r="E3" s="72" t="s">
        <v>32</v>
      </c>
      <c r="F3" s="73" t="s">
        <v>33</v>
      </c>
    </row>
    <row r="4" spans="1:6" ht="23.25" customHeight="1">
      <c r="A4" s="74" t="s">
        <v>34</v>
      </c>
      <c r="B4" s="75" t="s">
        <v>35</v>
      </c>
      <c r="C4" s="75" t="s">
        <v>35</v>
      </c>
      <c r="D4" s="75" t="s">
        <v>0</v>
      </c>
      <c r="E4" s="75" t="s">
        <v>36</v>
      </c>
      <c r="F4" s="76"/>
    </row>
    <row r="5" spans="1:6" ht="29.25" customHeight="1">
      <c r="A5" s="77">
        <v>0.972526610677249</v>
      </c>
      <c r="B5" s="80">
        <v>34851287000</v>
      </c>
      <c r="C5" s="80">
        <v>36738877769</v>
      </c>
      <c r="D5" s="80">
        <v>53199463</v>
      </c>
      <c r="E5" s="39">
        <v>15145</v>
      </c>
      <c r="F5" s="40" t="s">
        <v>28</v>
      </c>
    </row>
    <row r="6" spans="1:6" ht="24" customHeight="1">
      <c r="A6" s="79">
        <v>1.0099644412702584</v>
      </c>
      <c r="B6" s="80">
        <v>11469045000</v>
      </c>
      <c r="C6" s="80">
        <v>11355889902</v>
      </c>
      <c r="D6" s="80">
        <v>50955388</v>
      </c>
      <c r="E6" s="80">
        <v>3355</v>
      </c>
      <c r="F6" s="81" t="s">
        <v>84</v>
      </c>
    </row>
    <row r="7" spans="1:6" ht="26.25" customHeight="1">
      <c r="A7" s="79">
        <v>0.9943188830957996</v>
      </c>
      <c r="B7" s="80">
        <v>20674082000</v>
      </c>
      <c r="C7" s="80">
        <v>20792204947</v>
      </c>
      <c r="D7" s="80">
        <v>67318308</v>
      </c>
      <c r="E7" s="80">
        <v>8101</v>
      </c>
      <c r="F7" s="81" t="s">
        <v>85</v>
      </c>
    </row>
    <row r="8" spans="1:6" ht="26.25" customHeight="1" thickBot="1">
      <c r="A8" s="41">
        <v>0.972526610677249</v>
      </c>
      <c r="B8" s="42">
        <v>66994414000</v>
      </c>
      <c r="C8" s="42">
        <v>68886972618</v>
      </c>
      <c r="D8" s="42">
        <v>171473159</v>
      </c>
      <c r="E8" s="42">
        <v>26601</v>
      </c>
      <c r="F8" s="43" t="s">
        <v>47</v>
      </c>
    </row>
    <row r="9" spans="1:6" ht="16.5" customHeight="1" thickTop="1">
      <c r="A9" s="44"/>
      <c r="B9" s="44"/>
      <c r="C9" s="44"/>
      <c r="D9" s="44"/>
      <c r="E9" s="44"/>
      <c r="F9" s="44"/>
    </row>
    <row r="10" spans="1:6" ht="36.75" thickBot="1">
      <c r="A10" s="103" t="s">
        <v>38</v>
      </c>
      <c r="B10" s="103"/>
      <c r="C10" s="103"/>
      <c r="D10" s="103"/>
      <c r="E10" s="103"/>
      <c r="F10" s="103"/>
    </row>
    <row r="11" spans="1:6" ht="39.75" customHeight="1" thickTop="1">
      <c r="A11" s="45" t="s">
        <v>39</v>
      </c>
      <c r="B11" s="46" t="s">
        <v>40</v>
      </c>
      <c r="C11" s="46" t="s">
        <v>41</v>
      </c>
      <c r="D11" s="46" t="s">
        <v>42</v>
      </c>
      <c r="E11" s="46" t="s">
        <v>43</v>
      </c>
      <c r="F11" s="47" t="s">
        <v>33</v>
      </c>
    </row>
    <row r="12" spans="1:6" ht="5.25" customHeight="1">
      <c r="A12" s="48"/>
      <c r="B12" s="49"/>
      <c r="C12" s="49"/>
      <c r="D12" s="49"/>
      <c r="E12" s="49"/>
      <c r="F12" s="50"/>
    </row>
    <row r="13" spans="1:6" ht="33" customHeight="1">
      <c r="A13" s="51">
        <v>1920</v>
      </c>
      <c r="B13" s="51">
        <v>162</v>
      </c>
      <c r="C13" s="51">
        <v>43</v>
      </c>
      <c r="D13" s="51">
        <v>557</v>
      </c>
      <c r="E13" s="51">
        <v>12463</v>
      </c>
      <c r="F13" s="40" t="s">
        <v>28</v>
      </c>
    </row>
    <row r="14" spans="1:6" ht="30.75" customHeight="1">
      <c r="A14" s="51">
        <v>127</v>
      </c>
      <c r="B14" s="51">
        <v>18</v>
      </c>
      <c r="C14" s="51">
        <v>144</v>
      </c>
      <c r="D14" s="51">
        <v>66</v>
      </c>
      <c r="E14" s="51">
        <v>3000</v>
      </c>
      <c r="F14" s="40" t="s">
        <v>84</v>
      </c>
    </row>
    <row r="15" spans="1:6" ht="39.75" customHeight="1">
      <c r="A15" s="51">
        <v>343</v>
      </c>
      <c r="B15" s="51">
        <v>95</v>
      </c>
      <c r="C15" s="51">
        <v>345</v>
      </c>
      <c r="D15" s="51">
        <v>195</v>
      </c>
      <c r="E15" s="51">
        <v>7123</v>
      </c>
      <c r="F15" s="40" t="s">
        <v>85</v>
      </c>
    </row>
    <row r="16" spans="1:6" ht="39.75" customHeight="1" thickBot="1">
      <c r="A16" s="53">
        <v>2390</v>
      </c>
      <c r="B16" s="53">
        <v>275</v>
      </c>
      <c r="C16" s="53">
        <v>532</v>
      </c>
      <c r="D16" s="53">
        <v>818</v>
      </c>
      <c r="E16" s="53">
        <v>22586</v>
      </c>
      <c r="F16" s="43" t="s">
        <v>47</v>
      </c>
    </row>
    <row r="17" ht="13.5" thickTop="1"/>
    <row r="22" ht="13.5" thickBot="1"/>
    <row r="23" spans="2:5" ht="24" thickBot="1">
      <c r="B23" s="22">
        <f>IF(B8='p195'!D18,1," ")</f>
        <v>1</v>
      </c>
      <c r="C23" s="22">
        <f>IF(C8='p195'!D17,1," ")</f>
        <v>1</v>
      </c>
      <c r="D23" s="22">
        <f>IF(D8='p195'!D16,1," ")</f>
        <v>1</v>
      </c>
      <c r="E23" s="22">
        <f>IF(E8='p195'!D5,1," ")</f>
        <v>1</v>
      </c>
    </row>
    <row r="24" ht="24" thickBot="1">
      <c r="E24" s="22">
        <f>IF(SUM(A16:E16)=E8,1," ")</f>
        <v>1</v>
      </c>
    </row>
  </sheetData>
  <sheetProtection/>
  <mergeCells count="3">
    <mergeCell ref="A1:F1"/>
    <mergeCell ref="A2:F2"/>
    <mergeCell ref="A10:F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 - واحد آمار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7.5" customHeight="1" thickBot="1">
      <c r="B1" s="35" t="s">
        <v>51</v>
      </c>
      <c r="C1" s="36"/>
      <c r="D1" s="36" t="s">
        <v>25</v>
      </c>
      <c r="E1" s="37"/>
    </row>
    <row r="2" spans="2:5" ht="24.75" customHeight="1" thickTop="1">
      <c r="B2" s="2" t="s">
        <v>27</v>
      </c>
      <c r="C2" s="3" t="s">
        <v>14</v>
      </c>
      <c r="D2" s="3" t="s">
        <v>26</v>
      </c>
      <c r="E2" s="4" t="s">
        <v>1</v>
      </c>
    </row>
    <row r="3" spans="2:5" ht="24.75" customHeight="1">
      <c r="B3" s="5" t="s">
        <v>28</v>
      </c>
      <c r="C3" s="6" t="s">
        <v>15</v>
      </c>
      <c r="D3" s="29">
        <v>1968.5</v>
      </c>
      <c r="E3" s="7" t="s">
        <v>2</v>
      </c>
    </row>
    <row r="4" spans="2:5" ht="24.75" customHeight="1">
      <c r="B4" s="8"/>
      <c r="C4" s="6" t="s">
        <v>16</v>
      </c>
      <c r="D4" s="29">
        <v>7</v>
      </c>
      <c r="E4" s="7" t="s">
        <v>3</v>
      </c>
    </row>
    <row r="5" spans="2:5" ht="24.75" customHeight="1">
      <c r="B5" s="13"/>
      <c r="C5" s="14" t="s">
        <v>17</v>
      </c>
      <c r="D5" s="30">
        <v>20082</v>
      </c>
      <c r="E5" s="15" t="s">
        <v>46</v>
      </c>
    </row>
    <row r="6" spans="2:5" ht="24.75" customHeight="1">
      <c r="B6" s="98" t="s">
        <v>52</v>
      </c>
      <c r="C6" s="99"/>
      <c r="D6" s="99"/>
      <c r="E6" s="100"/>
    </row>
    <row r="7" spans="2:5" ht="24.75" customHeight="1">
      <c r="B7" s="8"/>
      <c r="C7" s="6" t="s">
        <v>18</v>
      </c>
      <c r="D7" s="31">
        <f>500.487+0.716</f>
        <v>501.20300000000003</v>
      </c>
      <c r="E7" s="7" t="s">
        <v>4</v>
      </c>
    </row>
    <row r="8" spans="2:5" ht="24.75" customHeight="1">
      <c r="B8" s="8"/>
      <c r="C8" s="6" t="s">
        <v>18</v>
      </c>
      <c r="D8" s="31">
        <f>222.401+14.4</f>
        <v>236.80100000000002</v>
      </c>
      <c r="E8" s="7" t="s">
        <v>5</v>
      </c>
    </row>
    <row r="9" spans="2:5" ht="24.75" customHeight="1">
      <c r="B9" s="5" t="s">
        <v>53</v>
      </c>
      <c r="C9" s="6" t="s">
        <v>19</v>
      </c>
      <c r="D9" s="32">
        <f>629+1</f>
        <v>630</v>
      </c>
      <c r="E9" s="7" t="s">
        <v>6</v>
      </c>
    </row>
    <row r="10" spans="2:5" ht="24.75" customHeight="1">
      <c r="B10" s="8"/>
      <c r="C10" s="6" t="s">
        <v>19</v>
      </c>
      <c r="D10" s="32">
        <f>1387+3974</f>
        <v>5361</v>
      </c>
      <c r="E10" s="7" t="s">
        <v>7</v>
      </c>
    </row>
    <row r="11" spans="2:5" ht="24.75" customHeight="1">
      <c r="B11" s="8"/>
      <c r="C11" s="6" t="s">
        <v>20</v>
      </c>
      <c r="D11" s="32" t="str">
        <f>+'[2]fvbo11'!$B$6</f>
        <v>ريالي</v>
      </c>
      <c r="E11" s="7" t="s">
        <v>50</v>
      </c>
    </row>
    <row r="12" spans="2:5" ht="24.75" customHeight="1">
      <c r="B12" s="8"/>
      <c r="C12" s="6" t="s">
        <v>44</v>
      </c>
      <c r="D12" s="29">
        <v>34.7</v>
      </c>
      <c r="E12" s="7" t="s">
        <v>48</v>
      </c>
    </row>
    <row r="13" spans="2:5" ht="24.75" customHeight="1">
      <c r="B13" s="8"/>
      <c r="C13" s="6" t="s">
        <v>44</v>
      </c>
      <c r="D13" s="29">
        <v>34.3</v>
      </c>
      <c r="E13" s="7" t="s">
        <v>49</v>
      </c>
    </row>
    <row r="14" spans="2:5" ht="24.75" customHeight="1">
      <c r="B14" s="8"/>
      <c r="C14" s="6" t="s">
        <v>21</v>
      </c>
      <c r="D14" s="29">
        <v>30</v>
      </c>
      <c r="E14" s="7" t="s">
        <v>8</v>
      </c>
    </row>
    <row r="15" spans="2:5" ht="24.75" customHeight="1">
      <c r="B15" s="8"/>
      <c r="C15" s="6" t="s">
        <v>17</v>
      </c>
      <c r="D15" s="29">
        <v>696</v>
      </c>
      <c r="E15" s="7" t="s">
        <v>54</v>
      </c>
    </row>
    <row r="16" spans="2:5" ht="24.75" customHeight="1">
      <c r="B16" s="8"/>
      <c r="C16" s="6" t="s">
        <v>22</v>
      </c>
      <c r="D16" s="32">
        <v>170824747</v>
      </c>
      <c r="E16" s="9" t="s">
        <v>9</v>
      </c>
    </row>
    <row r="17" spans="2:5" ht="24.75" customHeight="1">
      <c r="B17" s="8"/>
      <c r="C17" s="6" t="s">
        <v>23</v>
      </c>
      <c r="D17" s="32">
        <v>10824181497</v>
      </c>
      <c r="E17" s="9" t="s">
        <v>9</v>
      </c>
    </row>
    <row r="18" spans="2:5" ht="24.75" customHeight="1">
      <c r="B18" s="8"/>
      <c r="C18" s="6" t="s">
        <v>23</v>
      </c>
      <c r="D18" s="32">
        <v>10163110986</v>
      </c>
      <c r="E18" s="7" t="s">
        <v>10</v>
      </c>
    </row>
    <row r="19" spans="2:5" ht="24.75" customHeight="1">
      <c r="B19" s="8"/>
      <c r="C19" s="6" t="s">
        <v>45</v>
      </c>
      <c r="D19" s="33">
        <f>(D18/D17)</f>
        <v>0.9389265127175463</v>
      </c>
      <c r="E19" s="7" t="s">
        <v>11</v>
      </c>
    </row>
    <row r="20" spans="2:5" ht="24.75" customHeight="1">
      <c r="B20" s="8"/>
      <c r="C20" s="6" t="s">
        <v>23</v>
      </c>
      <c r="D20" s="32">
        <v>1654893862</v>
      </c>
      <c r="E20" s="7" t="s">
        <v>12</v>
      </c>
    </row>
    <row r="21" spans="2:5" ht="24.75" customHeight="1" thickBot="1">
      <c r="B21" s="10" t="s">
        <v>55</v>
      </c>
      <c r="C21" s="11" t="s">
        <v>24</v>
      </c>
      <c r="D21" s="34">
        <v>12</v>
      </c>
      <c r="E21" s="12" t="s">
        <v>13</v>
      </c>
    </row>
    <row r="22" ht="19.5" customHeight="1" thickTop="1">
      <c r="D22" s="1"/>
    </row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&amp;A&amp;C&amp;"DecoType Thuluth,Regular"&amp;11معاونت طرح و برنامه - واحد آمار و انفورماتيك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E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7.5" customHeight="1" thickBot="1">
      <c r="B1" s="35" t="s">
        <v>92</v>
      </c>
      <c r="C1" s="36"/>
      <c r="D1" s="36" t="s">
        <v>25</v>
      </c>
      <c r="E1" s="37"/>
    </row>
    <row r="2" spans="2:5" ht="24.75" customHeight="1" thickTop="1">
      <c r="B2" s="2" t="s">
        <v>27</v>
      </c>
      <c r="C2" s="3" t="s">
        <v>14</v>
      </c>
      <c r="D2" s="3" t="s">
        <v>26</v>
      </c>
      <c r="E2" s="4" t="s">
        <v>1</v>
      </c>
    </row>
    <row r="3" spans="2:5" ht="24.75" customHeight="1">
      <c r="B3" s="78" t="s">
        <v>83</v>
      </c>
      <c r="C3" s="6" t="s">
        <v>15</v>
      </c>
      <c r="D3" s="57">
        <v>1994</v>
      </c>
      <c r="E3" s="7" t="s">
        <v>2</v>
      </c>
    </row>
    <row r="4" spans="2:5" ht="24.75" customHeight="1">
      <c r="B4" s="8"/>
      <c r="C4" s="6" t="s">
        <v>16</v>
      </c>
      <c r="D4" s="57">
        <v>10</v>
      </c>
      <c r="E4" s="7" t="s">
        <v>3</v>
      </c>
    </row>
    <row r="5" spans="2:5" ht="24.75" customHeight="1">
      <c r="B5" s="13"/>
      <c r="C5" s="14" t="s">
        <v>17</v>
      </c>
      <c r="D5" s="30">
        <v>27111</v>
      </c>
      <c r="E5" s="15" t="s">
        <v>46</v>
      </c>
    </row>
    <row r="6" spans="2:5" ht="24.75" customHeight="1">
      <c r="B6" s="98" t="s">
        <v>93</v>
      </c>
      <c r="C6" s="99"/>
      <c r="D6" s="99"/>
      <c r="E6" s="100"/>
    </row>
    <row r="7" spans="2:5" ht="24.75" customHeight="1">
      <c r="B7" s="8"/>
      <c r="C7" s="6" t="s">
        <v>18</v>
      </c>
      <c r="D7" s="57">
        <v>565.793</v>
      </c>
      <c r="E7" s="7" t="s">
        <v>4</v>
      </c>
    </row>
    <row r="8" spans="2:5" ht="24.75" customHeight="1">
      <c r="B8" s="8"/>
      <c r="C8" s="6" t="s">
        <v>18</v>
      </c>
      <c r="D8" s="57">
        <v>361.94399999999996</v>
      </c>
      <c r="E8" s="7" t="s">
        <v>5</v>
      </c>
    </row>
    <row r="9" spans="2:5" ht="24.75" customHeight="1">
      <c r="B9" s="5" t="s">
        <v>94</v>
      </c>
      <c r="C9" s="6" t="s">
        <v>19</v>
      </c>
      <c r="D9" s="32">
        <v>943</v>
      </c>
      <c r="E9" s="7" t="s">
        <v>6</v>
      </c>
    </row>
    <row r="10" spans="2:5" ht="24.75" customHeight="1">
      <c r="B10" s="8"/>
      <c r="C10" s="6" t="s">
        <v>19</v>
      </c>
      <c r="D10" s="32">
        <v>3625</v>
      </c>
      <c r="E10" s="7" t="s">
        <v>56</v>
      </c>
    </row>
    <row r="11" spans="2:5" ht="24.75" customHeight="1">
      <c r="B11" s="8"/>
      <c r="C11" s="6" t="s">
        <v>20</v>
      </c>
      <c r="D11" s="32">
        <v>8238</v>
      </c>
      <c r="E11" s="56" t="s">
        <v>57</v>
      </c>
    </row>
    <row r="12" spans="2:5" ht="24.75" customHeight="1">
      <c r="B12" s="8"/>
      <c r="C12" s="6" t="s">
        <v>44</v>
      </c>
      <c r="D12" s="29">
        <v>34</v>
      </c>
      <c r="E12" s="7" t="s">
        <v>48</v>
      </c>
    </row>
    <row r="13" spans="2:5" ht="24.75" customHeight="1">
      <c r="B13" s="8"/>
      <c r="C13" s="6" t="s">
        <v>44</v>
      </c>
      <c r="D13" s="29">
        <v>19</v>
      </c>
      <c r="E13" s="7" t="s">
        <v>49</v>
      </c>
    </row>
    <row r="14" spans="2:5" ht="24.75" customHeight="1">
      <c r="B14" s="8"/>
      <c r="C14" s="6" t="s">
        <v>21</v>
      </c>
      <c r="D14" s="29">
        <v>31</v>
      </c>
      <c r="E14" s="7" t="s">
        <v>8</v>
      </c>
    </row>
    <row r="15" spans="2:5" ht="24.75" customHeight="1">
      <c r="B15" s="8"/>
      <c r="C15" s="6" t="s">
        <v>17</v>
      </c>
      <c r="D15" s="32">
        <v>543</v>
      </c>
      <c r="E15" s="7" t="s">
        <v>54</v>
      </c>
    </row>
    <row r="16" spans="2:5" ht="24.75" customHeight="1">
      <c r="B16" s="8"/>
      <c r="C16" s="6" t="s">
        <v>22</v>
      </c>
      <c r="D16" s="32">
        <v>185084151</v>
      </c>
      <c r="E16" s="9" t="s">
        <v>9</v>
      </c>
    </row>
    <row r="17" spans="2:5" ht="24.75" customHeight="1">
      <c r="B17" s="8"/>
      <c r="C17" s="6" t="s">
        <v>23</v>
      </c>
      <c r="D17" s="32">
        <v>82812194850</v>
      </c>
      <c r="E17" s="9" t="s">
        <v>9</v>
      </c>
    </row>
    <row r="18" spans="2:5" ht="24.75" customHeight="1">
      <c r="B18" s="8"/>
      <c r="C18" s="6" t="s">
        <v>23</v>
      </c>
      <c r="D18" s="32">
        <v>79390614772</v>
      </c>
      <c r="E18" s="7" t="s">
        <v>10</v>
      </c>
    </row>
    <row r="19" spans="2:5" ht="24.75" customHeight="1">
      <c r="B19" s="8"/>
      <c r="C19" s="6" t="s">
        <v>45</v>
      </c>
      <c r="D19" s="33">
        <v>0.9586826543578805</v>
      </c>
      <c r="E19" s="7" t="s">
        <v>11</v>
      </c>
    </row>
    <row r="20" spans="2:5" ht="24.75" customHeight="1">
      <c r="B20" s="8"/>
      <c r="C20" s="6" t="s">
        <v>23</v>
      </c>
      <c r="D20" s="32">
        <v>20098059861</v>
      </c>
      <c r="E20" s="7" t="s">
        <v>12</v>
      </c>
    </row>
    <row r="21" spans="2:5" ht="24.75" customHeight="1" thickBot="1">
      <c r="B21" s="96" t="s">
        <v>95</v>
      </c>
      <c r="C21" s="11" t="s">
        <v>24</v>
      </c>
      <c r="D21" s="34">
        <v>7</v>
      </c>
      <c r="E21" s="12" t="s">
        <v>13</v>
      </c>
    </row>
    <row r="22" ht="19.5" customHeight="1" thickTop="1">
      <c r="D22" s="1"/>
    </row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و مهندسي - واحد آمار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2.57421875" style="0" customWidth="1"/>
    <col min="4" max="4" width="24.140625" style="0" customWidth="1"/>
    <col min="5" max="5" width="25.00390625" style="0" customWidth="1"/>
    <col min="6" max="6" width="18.421875" style="0" customWidth="1"/>
    <col min="7" max="7" width="20.140625" style="0" customWidth="1"/>
  </cols>
  <sheetData>
    <row r="1" spans="2:7" ht="23.25">
      <c r="B1" s="102" t="s">
        <v>37</v>
      </c>
      <c r="C1" s="102"/>
      <c r="D1" s="102"/>
      <c r="E1" s="102"/>
      <c r="F1" s="102"/>
      <c r="G1" s="102"/>
    </row>
    <row r="2" spans="2:7" ht="26.25" customHeight="1" thickBot="1">
      <c r="B2" s="101" t="s">
        <v>92</v>
      </c>
      <c r="C2" s="101"/>
      <c r="D2" s="101"/>
      <c r="E2" s="101"/>
      <c r="F2" s="101"/>
      <c r="G2" s="101"/>
    </row>
    <row r="3" spans="2:7" ht="24.75" customHeight="1" thickTop="1">
      <c r="B3" s="20" t="s">
        <v>29</v>
      </c>
      <c r="C3" s="16" t="s">
        <v>30</v>
      </c>
      <c r="D3" s="16" t="s">
        <v>31</v>
      </c>
      <c r="E3" s="16" t="s">
        <v>31</v>
      </c>
      <c r="F3" s="16" t="s">
        <v>32</v>
      </c>
      <c r="G3" s="17" t="s">
        <v>33</v>
      </c>
    </row>
    <row r="4" spans="2:7" ht="23.25" customHeight="1">
      <c r="B4" s="21" t="s">
        <v>34</v>
      </c>
      <c r="C4" s="18" t="s">
        <v>35</v>
      </c>
      <c r="D4" s="18" t="s">
        <v>35</v>
      </c>
      <c r="E4" s="18" t="s">
        <v>0</v>
      </c>
      <c r="F4" s="18" t="s">
        <v>36</v>
      </c>
      <c r="G4" s="19"/>
    </row>
    <row r="5" spans="2:7" ht="29.25" customHeight="1">
      <c r="B5" s="84">
        <v>0.9431485895553913</v>
      </c>
      <c r="C5" s="85">
        <v>40438522584</v>
      </c>
      <c r="D5" s="85">
        <v>42876088701</v>
      </c>
      <c r="E5" s="85">
        <v>56624782</v>
      </c>
      <c r="F5" s="86">
        <v>15389</v>
      </c>
      <c r="G5" s="87" t="s">
        <v>28</v>
      </c>
    </row>
    <row r="6" spans="2:7" ht="24" customHeight="1">
      <c r="B6" s="84">
        <v>0.9898283473992515</v>
      </c>
      <c r="C6" s="85">
        <v>14259226386</v>
      </c>
      <c r="D6" s="85">
        <v>14405756739</v>
      </c>
      <c r="E6" s="85">
        <v>54723812</v>
      </c>
      <c r="F6" s="85">
        <v>3462</v>
      </c>
      <c r="G6" s="88" t="s">
        <v>84</v>
      </c>
    </row>
    <row r="7" spans="2:7" ht="26.25" customHeight="1">
      <c r="B7" s="84">
        <v>0.9671965473503482</v>
      </c>
      <c r="C7" s="85">
        <v>24692865802</v>
      </c>
      <c r="D7" s="85">
        <v>25530349410</v>
      </c>
      <c r="E7" s="85">
        <v>73735557</v>
      </c>
      <c r="F7" s="85">
        <v>8260</v>
      </c>
      <c r="G7" s="88" t="s">
        <v>85</v>
      </c>
    </row>
    <row r="8" spans="2:7" ht="26.25" customHeight="1" thickBot="1">
      <c r="B8" s="91">
        <v>0.9586826543578805</v>
      </c>
      <c r="C8" s="89">
        <v>79390614772</v>
      </c>
      <c r="D8" s="89">
        <v>82812194850</v>
      </c>
      <c r="E8" s="89">
        <v>185084151</v>
      </c>
      <c r="F8" s="89">
        <v>27111</v>
      </c>
      <c r="G8" s="90" t="s">
        <v>47</v>
      </c>
    </row>
    <row r="9" spans="2:7" ht="16.5" customHeight="1" thickTop="1">
      <c r="B9" s="44"/>
      <c r="C9" s="44"/>
      <c r="D9" s="44"/>
      <c r="E9" s="44"/>
      <c r="F9" s="44"/>
      <c r="G9" s="44"/>
    </row>
    <row r="10" spans="2:7" ht="36.75" thickBot="1">
      <c r="B10" s="103" t="s">
        <v>38</v>
      </c>
      <c r="C10" s="103"/>
      <c r="D10" s="103"/>
      <c r="E10" s="103"/>
      <c r="F10" s="103"/>
      <c r="G10" s="103"/>
    </row>
    <row r="11" spans="1:7" ht="39.75" customHeight="1" thickTop="1">
      <c r="A11" s="45" t="s">
        <v>91</v>
      </c>
      <c r="B11" s="92" t="s">
        <v>39</v>
      </c>
      <c r="C11" s="46" t="s">
        <v>40</v>
      </c>
      <c r="D11" s="46" t="s">
        <v>41</v>
      </c>
      <c r="E11" s="46" t="s">
        <v>42</v>
      </c>
      <c r="F11" s="46" t="s">
        <v>43</v>
      </c>
      <c r="G11" s="47" t="s">
        <v>33</v>
      </c>
    </row>
    <row r="12" spans="1:7" ht="5.25" customHeight="1">
      <c r="A12" s="48"/>
      <c r="B12" s="93"/>
      <c r="C12" s="49"/>
      <c r="D12" s="49"/>
      <c r="E12" s="49"/>
      <c r="F12" s="49"/>
      <c r="G12" s="50"/>
    </row>
    <row r="13" spans="1:7" ht="33" customHeight="1">
      <c r="A13" s="55">
        <v>143</v>
      </c>
      <c r="B13" s="94">
        <v>1939</v>
      </c>
      <c r="C13" s="51">
        <v>182</v>
      </c>
      <c r="D13" s="51">
        <v>46</v>
      </c>
      <c r="E13" s="51">
        <v>428</v>
      </c>
      <c r="F13" s="51">
        <v>12651</v>
      </c>
      <c r="G13" s="40" t="s">
        <v>28</v>
      </c>
    </row>
    <row r="14" spans="1:7" ht="30.75" customHeight="1">
      <c r="A14" s="55">
        <v>0</v>
      </c>
      <c r="B14" s="94">
        <v>136</v>
      </c>
      <c r="C14" s="51">
        <v>17</v>
      </c>
      <c r="D14" s="51">
        <v>147</v>
      </c>
      <c r="E14" s="51">
        <v>72</v>
      </c>
      <c r="F14" s="51">
        <v>3090</v>
      </c>
      <c r="G14" s="40" t="s">
        <v>84</v>
      </c>
    </row>
    <row r="15" spans="1:7" ht="39.75" customHeight="1">
      <c r="A15" s="55">
        <v>1</v>
      </c>
      <c r="B15" s="94">
        <v>355</v>
      </c>
      <c r="C15" s="51">
        <v>90</v>
      </c>
      <c r="D15" s="51">
        <v>350</v>
      </c>
      <c r="E15" s="51">
        <v>201</v>
      </c>
      <c r="F15" s="51">
        <v>7263</v>
      </c>
      <c r="G15" s="40" t="s">
        <v>85</v>
      </c>
    </row>
    <row r="16" spans="1:7" ht="39.75" customHeight="1" thickBot="1">
      <c r="A16" s="52">
        <v>144</v>
      </c>
      <c r="B16" s="95">
        <v>2430</v>
      </c>
      <c r="C16" s="53">
        <v>289</v>
      </c>
      <c r="D16" s="53">
        <v>543</v>
      </c>
      <c r="E16" s="53">
        <v>701</v>
      </c>
      <c r="F16" s="53">
        <v>23004</v>
      </c>
      <c r="G16" s="43" t="s">
        <v>47</v>
      </c>
    </row>
    <row r="17" ht="13.5" thickTop="1"/>
    <row r="22" ht="13.5" thickBot="1"/>
    <row r="23" spans="3:6" ht="24" thickBot="1">
      <c r="C23" s="22">
        <v>1</v>
      </c>
      <c r="D23" s="22">
        <v>1</v>
      </c>
      <c r="E23" s="22">
        <v>1</v>
      </c>
      <c r="F23" s="22">
        <v>1</v>
      </c>
    </row>
    <row r="24" ht="24" thickBot="1">
      <c r="F24" s="22">
        <v>1</v>
      </c>
    </row>
  </sheetData>
  <sheetProtection/>
  <mergeCells count="3">
    <mergeCell ref="B1:G1"/>
    <mergeCell ref="B2:G2"/>
    <mergeCell ref="B10:G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 - واحد آمار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E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7.5" customHeight="1" thickBot="1">
      <c r="B1" s="35" t="s">
        <v>96</v>
      </c>
      <c r="C1" s="36"/>
      <c r="D1" s="36" t="s">
        <v>25</v>
      </c>
      <c r="E1" s="37"/>
    </row>
    <row r="2" spans="2:5" ht="24.75" customHeight="1" thickTop="1">
      <c r="B2" s="2" t="s">
        <v>27</v>
      </c>
      <c r="C2" s="3" t="s">
        <v>14</v>
      </c>
      <c r="D2" s="3" t="s">
        <v>26</v>
      </c>
      <c r="E2" s="4" t="s">
        <v>1</v>
      </c>
    </row>
    <row r="3" spans="2:5" ht="24.75" customHeight="1">
      <c r="B3" s="78" t="s">
        <v>83</v>
      </c>
      <c r="C3" s="6" t="s">
        <v>15</v>
      </c>
      <c r="D3" s="57">
        <v>1994</v>
      </c>
      <c r="E3" s="7" t="s">
        <v>2</v>
      </c>
    </row>
    <row r="4" spans="2:5" ht="24.75" customHeight="1">
      <c r="B4" s="8"/>
      <c r="C4" s="6" t="s">
        <v>16</v>
      </c>
      <c r="D4" s="57">
        <v>10</v>
      </c>
      <c r="E4" s="7" t="s">
        <v>3</v>
      </c>
    </row>
    <row r="5" spans="2:5" ht="24.75" customHeight="1">
      <c r="B5" s="13"/>
      <c r="C5" s="14" t="s">
        <v>17</v>
      </c>
      <c r="D5" s="30">
        <v>27948</v>
      </c>
      <c r="E5" s="15" t="s">
        <v>46</v>
      </c>
    </row>
    <row r="6" spans="2:5" ht="24.75" customHeight="1">
      <c r="B6" s="98" t="s">
        <v>97</v>
      </c>
      <c r="C6" s="99"/>
      <c r="D6" s="99"/>
      <c r="E6" s="100"/>
    </row>
    <row r="7" spans="2:5" ht="24.75" customHeight="1">
      <c r="B7" s="8"/>
      <c r="C7" s="6" t="s">
        <v>18</v>
      </c>
      <c r="D7" s="57">
        <v>593.3004000000001</v>
      </c>
      <c r="E7" s="7" t="s">
        <v>4</v>
      </c>
    </row>
    <row r="8" spans="2:5" ht="24.75" customHeight="1">
      <c r="B8" s="8"/>
      <c r="C8" s="6" t="s">
        <v>18</v>
      </c>
      <c r="D8" s="57">
        <v>348.81199999999995</v>
      </c>
      <c r="E8" s="7" t="s">
        <v>5</v>
      </c>
    </row>
    <row r="9" spans="2:5" ht="24.75" customHeight="1">
      <c r="B9" s="5" t="s">
        <v>98</v>
      </c>
      <c r="C9" s="6" t="s">
        <v>19</v>
      </c>
      <c r="D9" s="32">
        <v>983</v>
      </c>
      <c r="E9" s="7" t="s">
        <v>6</v>
      </c>
    </row>
    <row r="10" spans="2:5" ht="24.75" customHeight="1">
      <c r="B10" s="8"/>
      <c r="C10" s="6" t="s">
        <v>19</v>
      </c>
      <c r="D10" s="32">
        <v>3625</v>
      </c>
      <c r="E10" s="7" t="s">
        <v>56</v>
      </c>
    </row>
    <row r="11" spans="2:5" ht="24.75" customHeight="1">
      <c r="B11" s="8"/>
      <c r="C11" s="6" t="s">
        <v>20</v>
      </c>
      <c r="D11" s="32">
        <v>8386</v>
      </c>
      <c r="E11" s="56" t="s">
        <v>57</v>
      </c>
    </row>
    <row r="12" spans="2:5" ht="24.75" customHeight="1">
      <c r="B12" s="8"/>
      <c r="C12" s="6" t="s">
        <v>44</v>
      </c>
      <c r="D12" s="29">
        <v>35</v>
      </c>
      <c r="E12" s="7" t="s">
        <v>48</v>
      </c>
    </row>
    <row r="13" spans="2:5" ht="24.75" customHeight="1">
      <c r="B13" s="8"/>
      <c r="C13" s="6" t="s">
        <v>44</v>
      </c>
      <c r="D13" s="29">
        <v>30</v>
      </c>
      <c r="E13" s="7" t="s">
        <v>49</v>
      </c>
    </row>
    <row r="14" spans="2:5" ht="24.75" customHeight="1">
      <c r="B14" s="8"/>
      <c r="C14" s="6" t="s">
        <v>21</v>
      </c>
      <c r="D14" s="29">
        <v>31</v>
      </c>
      <c r="E14" s="7" t="s">
        <v>8</v>
      </c>
    </row>
    <row r="15" spans="2:5" ht="24.75" customHeight="1">
      <c r="B15" s="8"/>
      <c r="C15" s="6" t="s">
        <v>17</v>
      </c>
      <c r="D15" s="32">
        <v>905</v>
      </c>
      <c r="E15" s="7" t="s">
        <v>54</v>
      </c>
    </row>
    <row r="16" spans="2:5" ht="24.75" customHeight="1">
      <c r="B16" s="8"/>
      <c r="C16" s="6" t="s">
        <v>22</v>
      </c>
      <c r="D16" s="32">
        <v>188166955</v>
      </c>
      <c r="E16" s="9" t="s">
        <v>9</v>
      </c>
    </row>
    <row r="17" spans="2:5" ht="24.75" customHeight="1">
      <c r="B17" s="8"/>
      <c r="C17" s="6" t="s">
        <v>23</v>
      </c>
      <c r="D17" s="32">
        <v>88292808980</v>
      </c>
      <c r="E17" s="9" t="s">
        <v>9</v>
      </c>
    </row>
    <row r="18" spans="2:5" ht="24.75" customHeight="1">
      <c r="B18" s="8"/>
      <c r="C18" s="6" t="s">
        <v>23</v>
      </c>
      <c r="D18" s="32">
        <v>89636776573</v>
      </c>
      <c r="E18" s="7" t="s">
        <v>10</v>
      </c>
    </row>
    <row r="19" spans="2:5" ht="24.75" customHeight="1">
      <c r="B19" s="8"/>
      <c r="C19" s="6" t="s">
        <v>45</v>
      </c>
      <c r="D19" s="33">
        <v>1.015221710675265</v>
      </c>
      <c r="E19" s="7" t="s">
        <v>11</v>
      </c>
    </row>
    <row r="20" spans="2:5" ht="24.75" customHeight="1">
      <c r="B20" s="8"/>
      <c r="C20" s="6" t="s">
        <v>23</v>
      </c>
      <c r="D20" s="32">
        <v>18754092268</v>
      </c>
      <c r="E20" s="7" t="s">
        <v>12</v>
      </c>
    </row>
    <row r="21" spans="2:5" ht="24.75" customHeight="1" thickBot="1">
      <c r="B21" s="96" t="s">
        <v>99</v>
      </c>
      <c r="C21" s="11" t="s">
        <v>24</v>
      </c>
      <c r="D21" s="34">
        <v>8</v>
      </c>
      <c r="E21" s="12" t="s">
        <v>13</v>
      </c>
    </row>
    <row r="22" ht="19.5" customHeight="1" thickTop="1">
      <c r="D22" s="1"/>
    </row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و مهندسي - واحد آمار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2.57421875" style="0" customWidth="1"/>
    <col min="4" max="4" width="24.140625" style="0" customWidth="1"/>
    <col min="5" max="5" width="25.00390625" style="0" customWidth="1"/>
    <col min="6" max="6" width="18.421875" style="0" customWidth="1"/>
    <col min="7" max="7" width="20.140625" style="0" customWidth="1"/>
  </cols>
  <sheetData>
    <row r="1" spans="2:7" ht="23.25">
      <c r="B1" s="102" t="s">
        <v>37</v>
      </c>
      <c r="C1" s="102"/>
      <c r="D1" s="102"/>
      <c r="E1" s="102"/>
      <c r="F1" s="102"/>
      <c r="G1" s="102"/>
    </row>
    <row r="2" spans="2:7" ht="26.25" customHeight="1" thickBot="1">
      <c r="B2" s="101" t="s">
        <v>96</v>
      </c>
      <c r="C2" s="101"/>
      <c r="D2" s="101"/>
      <c r="E2" s="101"/>
      <c r="F2" s="101"/>
      <c r="G2" s="101"/>
    </row>
    <row r="3" spans="2:7" ht="24.75" customHeight="1" thickTop="1">
      <c r="B3" s="20" t="s">
        <v>29</v>
      </c>
      <c r="C3" s="16" t="s">
        <v>30</v>
      </c>
      <c r="D3" s="16" t="s">
        <v>31</v>
      </c>
      <c r="E3" s="16" t="s">
        <v>31</v>
      </c>
      <c r="F3" s="16" t="s">
        <v>32</v>
      </c>
      <c r="G3" s="17" t="s">
        <v>33</v>
      </c>
    </row>
    <row r="4" spans="2:7" ht="23.25" customHeight="1">
      <c r="B4" s="21" t="s">
        <v>34</v>
      </c>
      <c r="C4" s="18" t="s">
        <v>35</v>
      </c>
      <c r="D4" s="18" t="s">
        <v>35</v>
      </c>
      <c r="E4" s="18" t="s">
        <v>0</v>
      </c>
      <c r="F4" s="18" t="s">
        <v>36</v>
      </c>
      <c r="G4" s="19"/>
    </row>
    <row r="5" spans="2:7" ht="29.25" customHeight="1">
      <c r="B5" s="84">
        <v>1.0227502788049148</v>
      </c>
      <c r="C5" s="85">
        <v>49292390201</v>
      </c>
      <c r="D5" s="85">
        <v>48195919593</v>
      </c>
      <c r="E5" s="85">
        <v>58824971</v>
      </c>
      <c r="F5" s="86">
        <v>15899</v>
      </c>
      <c r="G5" s="87" t="s">
        <v>28</v>
      </c>
    </row>
    <row r="6" spans="2:7" ht="24" customHeight="1">
      <c r="B6" s="84">
        <v>1.012572074114469</v>
      </c>
      <c r="C6" s="85">
        <v>14729802993</v>
      </c>
      <c r="D6" s="85">
        <v>14546918061</v>
      </c>
      <c r="E6" s="85">
        <v>55294739</v>
      </c>
      <c r="F6" s="85">
        <v>3585</v>
      </c>
      <c r="G6" s="88" t="s">
        <v>84</v>
      </c>
    </row>
    <row r="7" spans="2:7" ht="26.25" customHeight="1">
      <c r="B7" s="84">
        <v>1.0025288503135912</v>
      </c>
      <c r="C7" s="85">
        <v>25614583379</v>
      </c>
      <c r="D7" s="85">
        <v>25549971326</v>
      </c>
      <c r="E7" s="85">
        <v>74047245</v>
      </c>
      <c r="F7" s="85">
        <v>8464</v>
      </c>
      <c r="G7" s="88" t="s">
        <v>85</v>
      </c>
    </row>
    <row r="8" spans="2:7" ht="26.25" customHeight="1" thickBot="1">
      <c r="B8" s="91">
        <v>1.015221710675265</v>
      </c>
      <c r="C8" s="89">
        <v>89636776573</v>
      </c>
      <c r="D8" s="89">
        <v>88292808980</v>
      </c>
      <c r="E8" s="89">
        <v>188166955</v>
      </c>
      <c r="F8" s="89">
        <v>27948</v>
      </c>
      <c r="G8" s="90" t="s">
        <v>47</v>
      </c>
    </row>
    <row r="9" spans="2:7" ht="16.5" customHeight="1" thickTop="1">
      <c r="B9" s="44"/>
      <c r="C9" s="44"/>
      <c r="D9" s="44"/>
      <c r="E9" s="44"/>
      <c r="F9" s="44"/>
      <c r="G9" s="44"/>
    </row>
    <row r="10" spans="2:7" ht="36.75" thickBot="1">
      <c r="B10" s="103" t="s">
        <v>38</v>
      </c>
      <c r="C10" s="103"/>
      <c r="D10" s="103"/>
      <c r="E10" s="103"/>
      <c r="F10" s="103"/>
      <c r="G10" s="103"/>
    </row>
    <row r="11" spans="1:7" ht="39.75" customHeight="1" thickTop="1">
      <c r="A11" s="45" t="s">
        <v>91</v>
      </c>
      <c r="B11" s="92" t="s">
        <v>39</v>
      </c>
      <c r="C11" s="46" t="s">
        <v>40</v>
      </c>
      <c r="D11" s="46" t="s">
        <v>41</v>
      </c>
      <c r="E11" s="46" t="s">
        <v>42</v>
      </c>
      <c r="F11" s="46" t="s">
        <v>43</v>
      </c>
      <c r="G11" s="47" t="s">
        <v>33</v>
      </c>
    </row>
    <row r="12" spans="1:7" ht="5.25" customHeight="1">
      <c r="A12" s="48"/>
      <c r="B12" s="93"/>
      <c r="C12" s="49"/>
      <c r="D12" s="49"/>
      <c r="E12" s="49"/>
      <c r="F12" s="49"/>
      <c r="G12" s="50"/>
    </row>
    <row r="13" spans="1:7" ht="33" customHeight="1">
      <c r="A13" s="55">
        <v>143</v>
      </c>
      <c r="B13" s="94">
        <v>1963</v>
      </c>
      <c r="C13" s="51">
        <v>214</v>
      </c>
      <c r="D13" s="51">
        <v>50</v>
      </c>
      <c r="E13" s="51">
        <v>439</v>
      </c>
      <c r="F13" s="51">
        <v>13090</v>
      </c>
      <c r="G13" s="40" t="s">
        <v>28</v>
      </c>
    </row>
    <row r="14" spans="1:7" ht="30.75" customHeight="1">
      <c r="A14" s="55">
        <v>0</v>
      </c>
      <c r="B14" s="94">
        <v>143</v>
      </c>
      <c r="C14" s="51">
        <v>20</v>
      </c>
      <c r="D14" s="51">
        <v>148</v>
      </c>
      <c r="E14" s="51">
        <v>74</v>
      </c>
      <c r="F14" s="51">
        <v>3200</v>
      </c>
      <c r="G14" s="40" t="s">
        <v>84</v>
      </c>
    </row>
    <row r="15" spans="1:7" ht="39.75" customHeight="1">
      <c r="A15" s="55">
        <v>1</v>
      </c>
      <c r="B15" s="94">
        <v>373</v>
      </c>
      <c r="C15" s="51">
        <v>95</v>
      </c>
      <c r="D15" s="51">
        <v>356</v>
      </c>
      <c r="E15" s="51">
        <v>210</v>
      </c>
      <c r="F15" s="51">
        <v>7429</v>
      </c>
      <c r="G15" s="40" t="s">
        <v>85</v>
      </c>
    </row>
    <row r="16" spans="1:7" ht="39.75" customHeight="1" thickBot="1">
      <c r="A16" s="52">
        <v>144</v>
      </c>
      <c r="B16" s="95">
        <v>2479</v>
      </c>
      <c r="C16" s="53">
        <v>329</v>
      </c>
      <c r="D16" s="53">
        <v>554</v>
      </c>
      <c r="E16" s="53">
        <v>723</v>
      </c>
      <c r="F16" s="53">
        <v>23719</v>
      </c>
      <c r="G16" s="43" t="s">
        <v>47</v>
      </c>
    </row>
    <row r="17" ht="13.5" thickTop="1"/>
    <row r="22" ht="13.5" thickBot="1"/>
    <row r="23" spans="3:6" ht="24" thickBot="1">
      <c r="C23" s="22">
        <f>IF(C8='p197'!D18,1," ")</f>
        <v>1</v>
      </c>
      <c r="D23" s="22">
        <f>IF(D8='p197'!D17,1," ")</f>
        <v>1</v>
      </c>
      <c r="E23" s="22">
        <f>IF(E8='p197'!D16,1," ")</f>
        <v>1</v>
      </c>
      <c r="F23" s="22">
        <f>IF(F8='p197'!D5,1," ")</f>
        <v>1</v>
      </c>
    </row>
    <row r="24" ht="24" thickBot="1">
      <c r="F24" s="22">
        <f>IF(SUM(A16:F16)=F8,1," ")</f>
        <v>1</v>
      </c>
    </row>
  </sheetData>
  <sheetProtection/>
  <mergeCells count="3">
    <mergeCell ref="B1:G1"/>
    <mergeCell ref="B2:G2"/>
    <mergeCell ref="B10:G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 - واحد آمار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E2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7.5" customHeight="1" thickBot="1">
      <c r="B1" s="35" t="s">
        <v>103</v>
      </c>
      <c r="C1" s="36"/>
      <c r="D1" s="36" t="s">
        <v>25</v>
      </c>
      <c r="E1" s="37"/>
    </row>
    <row r="2" spans="2:5" ht="24.75" customHeight="1" thickTop="1">
      <c r="B2" s="2" t="s">
        <v>27</v>
      </c>
      <c r="C2" s="3" t="s">
        <v>14</v>
      </c>
      <c r="D2" s="3" t="s">
        <v>26</v>
      </c>
      <c r="E2" s="4" t="s">
        <v>1</v>
      </c>
    </row>
    <row r="3" spans="2:5" ht="24.75" customHeight="1">
      <c r="B3" s="78" t="s">
        <v>83</v>
      </c>
      <c r="C3" s="6" t="s">
        <v>15</v>
      </c>
      <c r="D3" s="57">
        <v>1994</v>
      </c>
      <c r="E3" s="7" t="s">
        <v>2</v>
      </c>
    </row>
    <row r="4" spans="2:5" ht="24.75" customHeight="1">
      <c r="B4" s="8"/>
      <c r="C4" s="6" t="s">
        <v>16</v>
      </c>
      <c r="D4" s="57">
        <v>10</v>
      </c>
      <c r="E4" s="7" t="s">
        <v>3</v>
      </c>
    </row>
    <row r="5" spans="2:5" ht="24.75" customHeight="1">
      <c r="B5" s="13"/>
      <c r="C5" s="14" t="s">
        <v>17</v>
      </c>
      <c r="D5" s="30">
        <v>28616</v>
      </c>
      <c r="E5" s="15" t="s">
        <v>46</v>
      </c>
    </row>
    <row r="6" spans="2:5" ht="24.75" customHeight="1">
      <c r="B6" s="98" t="s">
        <v>100</v>
      </c>
      <c r="C6" s="99"/>
      <c r="D6" s="99"/>
      <c r="E6" s="100"/>
    </row>
    <row r="7" spans="2:5" ht="24.75" customHeight="1">
      <c r="B7" s="8"/>
      <c r="C7" s="6" t="s">
        <v>18</v>
      </c>
      <c r="D7" s="57">
        <v>605.8644</v>
      </c>
      <c r="E7" s="7" t="s">
        <v>4</v>
      </c>
    </row>
    <row r="8" spans="2:5" ht="24.75" customHeight="1">
      <c r="B8" s="8"/>
      <c r="C8" s="6" t="s">
        <v>18</v>
      </c>
      <c r="D8" s="57">
        <v>368.98499999999996</v>
      </c>
      <c r="E8" s="7" t="s">
        <v>5</v>
      </c>
    </row>
    <row r="9" spans="2:5" ht="24.75" customHeight="1">
      <c r="B9" s="5" t="s">
        <v>101</v>
      </c>
      <c r="C9" s="6" t="s">
        <v>19</v>
      </c>
      <c r="D9" s="32">
        <v>1022</v>
      </c>
      <c r="E9" s="7" t="s">
        <v>6</v>
      </c>
    </row>
    <row r="10" spans="2:5" ht="24.75" customHeight="1">
      <c r="B10" s="8"/>
      <c r="C10" s="6" t="s">
        <v>19</v>
      </c>
      <c r="D10" s="32">
        <v>3625</v>
      </c>
      <c r="E10" s="7" t="s">
        <v>56</v>
      </c>
    </row>
    <row r="11" spans="2:5" ht="24.75" customHeight="1">
      <c r="B11" s="8"/>
      <c r="C11" s="6" t="s">
        <v>20</v>
      </c>
      <c r="D11" s="32">
        <v>8494</v>
      </c>
      <c r="E11" s="56" t="s">
        <v>57</v>
      </c>
    </row>
    <row r="12" spans="2:5" ht="24.75" customHeight="1">
      <c r="B12" s="8"/>
      <c r="C12" s="6" t="s">
        <v>44</v>
      </c>
      <c r="D12" s="29">
        <v>36</v>
      </c>
      <c r="E12" s="7" t="s">
        <v>48</v>
      </c>
    </row>
    <row r="13" spans="2:5" ht="24.75" customHeight="1">
      <c r="B13" s="8"/>
      <c r="C13" s="6" t="s">
        <v>44</v>
      </c>
      <c r="D13" s="29">
        <v>28</v>
      </c>
      <c r="E13" s="7" t="s">
        <v>49</v>
      </c>
    </row>
    <row r="14" spans="2:5" ht="24.75" customHeight="1">
      <c r="B14" s="8"/>
      <c r="C14" s="6" t="s">
        <v>21</v>
      </c>
      <c r="D14" s="29">
        <v>31</v>
      </c>
      <c r="E14" s="7" t="s">
        <v>8</v>
      </c>
    </row>
    <row r="15" spans="2:5" ht="24.75" customHeight="1">
      <c r="B15" s="8"/>
      <c r="C15" s="6" t="s">
        <v>17</v>
      </c>
      <c r="D15" s="32">
        <v>715</v>
      </c>
      <c r="E15" s="7" t="s">
        <v>54</v>
      </c>
    </row>
    <row r="16" spans="2:5" ht="24.75" customHeight="1">
      <c r="B16" s="8"/>
      <c r="C16" s="6" t="s">
        <v>22</v>
      </c>
      <c r="D16" s="32">
        <v>175853492</v>
      </c>
      <c r="E16" s="9" t="s">
        <v>9</v>
      </c>
    </row>
    <row r="17" spans="2:5" ht="24.75" customHeight="1">
      <c r="B17" s="8"/>
      <c r="C17" s="6" t="s">
        <v>23</v>
      </c>
      <c r="D17" s="32">
        <v>98685106862</v>
      </c>
      <c r="E17" s="9" t="s">
        <v>9</v>
      </c>
    </row>
    <row r="18" spans="2:5" ht="24.75" customHeight="1">
      <c r="B18" s="8"/>
      <c r="C18" s="6" t="s">
        <v>23</v>
      </c>
      <c r="D18" s="32">
        <v>102965176657</v>
      </c>
      <c r="E18" s="7" t="s">
        <v>10</v>
      </c>
    </row>
    <row r="19" spans="2:5" ht="24.75" customHeight="1">
      <c r="B19" s="8"/>
      <c r="C19" s="6" t="s">
        <v>45</v>
      </c>
      <c r="D19" s="33">
        <v>1.0433709799897688</v>
      </c>
      <c r="E19" s="7" t="s">
        <v>11</v>
      </c>
    </row>
    <row r="20" spans="2:5" ht="24.75" customHeight="1">
      <c r="B20" s="8"/>
      <c r="C20" s="6" t="s">
        <v>23</v>
      </c>
      <c r="D20" s="32">
        <v>14474022473</v>
      </c>
      <c r="E20" s="7" t="s">
        <v>12</v>
      </c>
    </row>
    <row r="21" spans="2:5" ht="24.75" customHeight="1" thickBot="1">
      <c r="B21" s="96" t="s">
        <v>102</v>
      </c>
      <c r="C21" s="11" t="s">
        <v>24</v>
      </c>
      <c r="D21" s="34">
        <v>7</v>
      </c>
      <c r="E21" s="12" t="s">
        <v>13</v>
      </c>
    </row>
    <row r="22" ht="19.5" customHeight="1" thickTop="1">
      <c r="D22" s="1"/>
    </row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G5" sqref="A5:G16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2.57421875" style="0" customWidth="1"/>
    <col min="4" max="4" width="24.140625" style="0" customWidth="1"/>
    <col min="5" max="5" width="25.00390625" style="0" customWidth="1"/>
    <col min="6" max="6" width="18.421875" style="0" customWidth="1"/>
    <col min="7" max="7" width="20.140625" style="0" customWidth="1"/>
  </cols>
  <sheetData>
    <row r="1" spans="2:7" ht="23.25">
      <c r="B1" s="102" t="s">
        <v>37</v>
      </c>
      <c r="C1" s="102"/>
      <c r="D1" s="102"/>
      <c r="E1" s="102"/>
      <c r="F1" s="102"/>
      <c r="G1" s="102"/>
    </row>
    <row r="2" spans="2:7" ht="26.25" customHeight="1" thickBot="1">
      <c r="B2" s="101" t="str">
        <f>'p198'!B1</f>
        <v>تا پایان سال 1398</v>
      </c>
      <c r="C2" s="101"/>
      <c r="D2" s="101"/>
      <c r="E2" s="101"/>
      <c r="F2" s="101"/>
      <c r="G2" s="101"/>
    </row>
    <row r="3" spans="2:7" ht="24.75" customHeight="1" thickTop="1">
      <c r="B3" s="20" t="s">
        <v>29</v>
      </c>
      <c r="C3" s="16" t="s">
        <v>30</v>
      </c>
      <c r="D3" s="16" t="s">
        <v>31</v>
      </c>
      <c r="E3" s="16" t="s">
        <v>31</v>
      </c>
      <c r="F3" s="16" t="s">
        <v>32</v>
      </c>
      <c r="G3" s="17" t="s">
        <v>33</v>
      </c>
    </row>
    <row r="4" spans="2:7" ht="23.25" customHeight="1">
      <c r="B4" s="21" t="s">
        <v>34</v>
      </c>
      <c r="C4" s="18" t="s">
        <v>35</v>
      </c>
      <c r="D4" s="18" t="s">
        <v>35</v>
      </c>
      <c r="E4" s="18" t="s">
        <v>0</v>
      </c>
      <c r="F4" s="18" t="s">
        <v>36</v>
      </c>
      <c r="G4" s="19"/>
    </row>
    <row r="5" spans="2:7" ht="29.25" customHeight="1">
      <c r="B5" s="84">
        <v>1.0508548017369448</v>
      </c>
      <c r="C5" s="85">
        <v>58321212817</v>
      </c>
      <c r="D5" s="85">
        <v>55498830781</v>
      </c>
      <c r="E5" s="85">
        <v>57367947</v>
      </c>
      <c r="F5" s="86">
        <v>16337</v>
      </c>
      <c r="G5" s="87" t="s">
        <v>28</v>
      </c>
    </row>
    <row r="6" spans="2:7" ht="24" customHeight="1">
      <c r="B6" s="84">
        <v>1.0207021779422827</v>
      </c>
      <c r="C6" s="85">
        <v>16073683950</v>
      </c>
      <c r="D6" s="85">
        <v>15747672825</v>
      </c>
      <c r="E6" s="85">
        <v>49750026</v>
      </c>
      <c r="F6" s="85">
        <v>3675</v>
      </c>
      <c r="G6" s="88" t="s">
        <v>84</v>
      </c>
    </row>
    <row r="7" spans="2:7" ht="26.25" customHeight="1">
      <c r="B7" s="84">
        <v>1.041243959229322</v>
      </c>
      <c r="C7" s="85">
        <v>28570279890</v>
      </c>
      <c r="D7" s="85">
        <v>27438603256</v>
      </c>
      <c r="E7" s="85">
        <v>68735519</v>
      </c>
      <c r="F7" s="85">
        <v>8604</v>
      </c>
      <c r="G7" s="88" t="s">
        <v>85</v>
      </c>
    </row>
    <row r="8" spans="2:7" ht="26.25" customHeight="1" thickBot="1">
      <c r="B8" s="91">
        <v>1.0433709799897688</v>
      </c>
      <c r="C8" s="89">
        <v>102965176657</v>
      </c>
      <c r="D8" s="89">
        <v>98685106862</v>
      </c>
      <c r="E8" s="89">
        <v>175853492</v>
      </c>
      <c r="F8" s="89">
        <v>28616</v>
      </c>
      <c r="G8" s="90" t="s">
        <v>47</v>
      </c>
    </row>
    <row r="9" spans="2:7" ht="16.5" customHeight="1" thickTop="1">
      <c r="B9" s="44"/>
      <c r="C9" s="44"/>
      <c r="D9" s="44"/>
      <c r="E9" s="44"/>
      <c r="F9" s="44"/>
      <c r="G9" s="44"/>
    </row>
    <row r="10" spans="2:7" ht="36.75" thickBot="1">
      <c r="B10" s="103" t="s">
        <v>38</v>
      </c>
      <c r="C10" s="103"/>
      <c r="D10" s="103"/>
      <c r="E10" s="103"/>
      <c r="F10" s="103"/>
      <c r="G10" s="103"/>
    </row>
    <row r="11" spans="1:7" ht="39.75" customHeight="1" thickTop="1">
      <c r="A11" s="45" t="s">
        <v>91</v>
      </c>
      <c r="B11" s="92" t="s">
        <v>39</v>
      </c>
      <c r="C11" s="46" t="s">
        <v>40</v>
      </c>
      <c r="D11" s="46" t="s">
        <v>41</v>
      </c>
      <c r="E11" s="46" t="s">
        <v>42</v>
      </c>
      <c r="F11" s="46" t="s">
        <v>43</v>
      </c>
      <c r="G11" s="47" t="s">
        <v>33</v>
      </c>
    </row>
    <row r="12" spans="1:7" ht="5.25" customHeight="1">
      <c r="A12" s="48"/>
      <c r="B12" s="93"/>
      <c r="C12" s="49"/>
      <c r="D12" s="49"/>
      <c r="E12" s="49"/>
      <c r="F12" s="49"/>
      <c r="G12" s="50"/>
    </row>
    <row r="13" spans="1:7" ht="33" customHeight="1">
      <c r="A13" s="55">
        <v>176</v>
      </c>
      <c r="B13" s="94">
        <v>1986</v>
      </c>
      <c r="C13" s="51">
        <v>220</v>
      </c>
      <c r="D13" s="51">
        <v>51</v>
      </c>
      <c r="E13" s="51">
        <v>449</v>
      </c>
      <c r="F13" s="51">
        <v>13455</v>
      </c>
      <c r="G13" s="40" t="s">
        <v>28</v>
      </c>
    </row>
    <row r="14" spans="1:7" ht="30.75" customHeight="1">
      <c r="A14" s="55">
        <v>3</v>
      </c>
      <c r="B14" s="94">
        <v>143</v>
      </c>
      <c r="C14" s="51">
        <v>23</v>
      </c>
      <c r="D14" s="51">
        <v>148</v>
      </c>
      <c r="E14" s="51">
        <v>74</v>
      </c>
      <c r="F14" s="51">
        <v>3284</v>
      </c>
      <c r="G14" s="40" t="s">
        <v>84</v>
      </c>
    </row>
    <row r="15" spans="1:7" ht="39.75" customHeight="1">
      <c r="A15" s="55">
        <v>18</v>
      </c>
      <c r="B15" s="94">
        <v>380</v>
      </c>
      <c r="C15" s="51">
        <v>100</v>
      </c>
      <c r="D15" s="51">
        <v>359</v>
      </c>
      <c r="E15" s="51">
        <v>222</v>
      </c>
      <c r="F15" s="51">
        <v>7525</v>
      </c>
      <c r="G15" s="40" t="s">
        <v>85</v>
      </c>
    </row>
    <row r="16" spans="1:7" ht="39.75" customHeight="1" thickBot="1">
      <c r="A16" s="52">
        <v>197</v>
      </c>
      <c r="B16" s="95">
        <v>2509</v>
      </c>
      <c r="C16" s="53">
        <v>343</v>
      </c>
      <c r="D16" s="53">
        <v>558</v>
      </c>
      <c r="E16" s="53">
        <v>745</v>
      </c>
      <c r="F16" s="53">
        <v>24264</v>
      </c>
      <c r="G16" s="43" t="s">
        <v>47</v>
      </c>
    </row>
    <row r="17" ht="13.5" thickTop="1"/>
    <row r="22" ht="13.5" thickBot="1"/>
    <row r="23" spans="3:6" ht="24" thickBot="1">
      <c r="C23" s="22">
        <f>IF(C8='p198'!D18,1," ")</f>
        <v>1</v>
      </c>
      <c r="D23" s="22">
        <f>IF(D8='p198'!D17,1," ")</f>
        <v>1</v>
      </c>
      <c r="E23" s="22">
        <f>IF(E8='p198'!D16,1," ")</f>
        <v>1</v>
      </c>
      <c r="F23" s="22">
        <f>IF(F8='p198'!D5,1," ")</f>
        <v>1</v>
      </c>
    </row>
    <row r="24" ht="24" thickBot="1">
      <c r="F24" s="22">
        <f>IF(SUM(A16:F16)=F8,1," ")</f>
        <v>1</v>
      </c>
    </row>
  </sheetData>
  <sheetProtection/>
  <mergeCells count="3">
    <mergeCell ref="B1:G1"/>
    <mergeCell ref="B2:G2"/>
    <mergeCell ref="B10:G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 - واحد آمار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E2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7.5" customHeight="1" thickBot="1">
      <c r="B1" s="35" t="s">
        <v>104</v>
      </c>
      <c r="C1" s="36"/>
      <c r="D1" s="36" t="s">
        <v>25</v>
      </c>
      <c r="E1" s="37"/>
    </row>
    <row r="2" spans="2:5" ht="24.75" customHeight="1" thickTop="1">
      <c r="B2" s="2" t="s">
        <v>27</v>
      </c>
      <c r="C2" s="3" t="s">
        <v>14</v>
      </c>
      <c r="D2" s="3" t="s">
        <v>26</v>
      </c>
      <c r="E2" s="4" t="s">
        <v>1</v>
      </c>
    </row>
    <row r="3" spans="2:5" ht="24.75" customHeight="1">
      <c r="B3" s="78" t="s">
        <v>83</v>
      </c>
      <c r="C3" s="6" t="s">
        <v>15</v>
      </c>
      <c r="D3" s="57">
        <v>1994</v>
      </c>
      <c r="E3" s="7" t="s">
        <v>2</v>
      </c>
    </row>
    <row r="4" spans="2:5" ht="24.75" customHeight="1">
      <c r="B4" s="8"/>
      <c r="C4" s="6" t="s">
        <v>16</v>
      </c>
      <c r="D4" s="57">
        <v>11</v>
      </c>
      <c r="E4" s="7" t="s">
        <v>3</v>
      </c>
    </row>
    <row r="5" spans="2:5" ht="24.75" customHeight="1">
      <c r="B5" s="13"/>
      <c r="C5" s="14" t="s">
        <v>17</v>
      </c>
      <c r="D5" s="30">
        <v>29262</v>
      </c>
      <c r="E5" s="15" t="s">
        <v>46</v>
      </c>
    </row>
    <row r="6" spans="2:5" ht="24.75" customHeight="1">
      <c r="B6" s="98" t="s">
        <v>105</v>
      </c>
      <c r="C6" s="99"/>
      <c r="D6" s="99"/>
      <c r="E6" s="100"/>
    </row>
    <row r="7" spans="2:5" ht="24.75" customHeight="1">
      <c r="B7" s="8"/>
      <c r="C7" s="6" t="s">
        <v>18</v>
      </c>
      <c r="D7" s="57">
        <v>621.7399999999999</v>
      </c>
      <c r="E7" s="7" t="s">
        <v>4</v>
      </c>
    </row>
    <row r="8" spans="2:5" ht="24.75" customHeight="1">
      <c r="B8" s="8"/>
      <c r="C8" s="6" t="s">
        <v>18</v>
      </c>
      <c r="D8" s="57">
        <v>372.33099999999996</v>
      </c>
      <c r="E8" s="7" t="s">
        <v>5</v>
      </c>
    </row>
    <row r="9" spans="2:5" ht="24.75" customHeight="1">
      <c r="B9" s="5" t="s">
        <v>106</v>
      </c>
      <c r="C9" s="6" t="s">
        <v>19</v>
      </c>
      <c r="D9" s="32">
        <v>1043</v>
      </c>
      <c r="E9" s="7" t="s">
        <v>6</v>
      </c>
    </row>
    <row r="10" spans="2:5" ht="24.75" customHeight="1">
      <c r="B10" s="8"/>
      <c r="C10" s="6" t="s">
        <v>19</v>
      </c>
      <c r="D10" s="32" t="s">
        <v>35</v>
      </c>
      <c r="E10" s="7" t="s">
        <v>56</v>
      </c>
    </row>
    <row r="11" spans="2:5" ht="24.75" customHeight="1">
      <c r="B11" s="8"/>
      <c r="C11" s="6" t="s">
        <v>20</v>
      </c>
      <c r="D11" s="32">
        <v>8648</v>
      </c>
      <c r="E11" s="56" t="s">
        <v>57</v>
      </c>
    </row>
    <row r="12" spans="2:5" ht="24.75" customHeight="1">
      <c r="B12" s="8"/>
      <c r="C12" s="6" t="s">
        <v>44</v>
      </c>
      <c r="D12" s="29">
        <v>37</v>
      </c>
      <c r="E12" s="7" t="s">
        <v>48</v>
      </c>
    </row>
    <row r="13" spans="2:5" ht="24.75" customHeight="1">
      <c r="B13" s="8"/>
      <c r="C13" s="6" t="s">
        <v>44</v>
      </c>
      <c r="D13" s="29">
        <v>36</v>
      </c>
      <c r="E13" s="7" t="s">
        <v>49</v>
      </c>
    </row>
    <row r="14" spans="2:5" ht="24.75" customHeight="1">
      <c r="B14" s="8"/>
      <c r="C14" s="6" t="s">
        <v>21</v>
      </c>
      <c r="D14" s="29">
        <v>31</v>
      </c>
      <c r="E14" s="7" t="s">
        <v>8</v>
      </c>
    </row>
    <row r="15" spans="2:5" ht="24.75" customHeight="1">
      <c r="B15" s="8"/>
      <c r="C15" s="6" t="s">
        <v>17</v>
      </c>
      <c r="D15" s="32">
        <v>847</v>
      </c>
      <c r="E15" s="7" t="s">
        <v>54</v>
      </c>
    </row>
    <row r="16" spans="2:5" ht="24.75" customHeight="1">
      <c r="B16" s="8"/>
      <c r="C16" s="6" t="s">
        <v>22</v>
      </c>
      <c r="D16" s="32">
        <v>197991637</v>
      </c>
      <c r="E16" s="9" t="s">
        <v>9</v>
      </c>
    </row>
    <row r="17" spans="2:5" ht="24.75" customHeight="1">
      <c r="B17" s="8"/>
      <c r="C17" s="6" t="s">
        <v>23</v>
      </c>
      <c r="D17" s="32">
        <v>116436208198</v>
      </c>
      <c r="E17" s="9" t="s">
        <v>9</v>
      </c>
    </row>
    <row r="18" spans="2:5" ht="24.75" customHeight="1">
      <c r="B18" s="8"/>
      <c r="C18" s="6" t="s">
        <v>23</v>
      </c>
      <c r="D18" s="32">
        <v>113085128648</v>
      </c>
      <c r="E18" s="7" t="s">
        <v>10</v>
      </c>
    </row>
    <row r="19" spans="2:5" ht="24.75" customHeight="1">
      <c r="B19" s="8"/>
      <c r="C19" s="6" t="s">
        <v>45</v>
      </c>
      <c r="D19" s="33">
        <v>0.9712196094165014</v>
      </c>
      <c r="E19" s="7" t="s">
        <v>11</v>
      </c>
    </row>
    <row r="20" spans="2:5" ht="24.75" customHeight="1">
      <c r="B20" s="8"/>
      <c r="C20" s="6" t="s">
        <v>23</v>
      </c>
      <c r="D20" s="32">
        <v>17825102023</v>
      </c>
      <c r="E20" s="7" t="s">
        <v>12</v>
      </c>
    </row>
    <row r="21" spans="2:5" ht="24.75" customHeight="1" thickBot="1">
      <c r="B21" s="96" t="s">
        <v>107</v>
      </c>
      <c r="C21" s="11" t="s">
        <v>24</v>
      </c>
      <c r="D21" s="97">
        <v>7</v>
      </c>
      <c r="E21" s="12" t="s">
        <v>13</v>
      </c>
    </row>
    <row r="22" ht="19.5" customHeight="1" thickTop="1">
      <c r="D22" s="1"/>
    </row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B1" sqref="A1:G16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2.57421875" style="0" customWidth="1"/>
    <col min="4" max="4" width="24.140625" style="0" customWidth="1"/>
    <col min="5" max="5" width="25.00390625" style="0" customWidth="1"/>
    <col min="6" max="6" width="18.421875" style="0" customWidth="1"/>
    <col min="7" max="7" width="20.140625" style="0" customWidth="1"/>
  </cols>
  <sheetData>
    <row r="1" spans="2:7" ht="23.25">
      <c r="B1" s="102" t="s">
        <v>37</v>
      </c>
      <c r="C1" s="102"/>
      <c r="D1" s="102"/>
      <c r="E1" s="102"/>
      <c r="F1" s="102"/>
      <c r="G1" s="102"/>
    </row>
    <row r="2" spans="2:7" ht="26.25" customHeight="1" thickBot="1">
      <c r="B2" s="101" t="s">
        <v>104</v>
      </c>
      <c r="C2" s="101"/>
      <c r="D2" s="101"/>
      <c r="E2" s="101"/>
      <c r="F2" s="101"/>
      <c r="G2" s="101"/>
    </row>
    <row r="3" spans="2:7" ht="24.75" customHeight="1" thickTop="1">
      <c r="B3" s="20" t="s">
        <v>29</v>
      </c>
      <c r="C3" s="16" t="s">
        <v>30</v>
      </c>
      <c r="D3" s="16" t="s">
        <v>31</v>
      </c>
      <c r="E3" s="16" t="s">
        <v>31</v>
      </c>
      <c r="F3" s="16" t="s">
        <v>32</v>
      </c>
      <c r="G3" s="17" t="s">
        <v>33</v>
      </c>
    </row>
    <row r="4" spans="2:7" ht="23.25" customHeight="1">
      <c r="B4" s="21" t="s">
        <v>34</v>
      </c>
      <c r="C4" s="18" t="s">
        <v>35</v>
      </c>
      <c r="D4" s="18" t="s">
        <v>35</v>
      </c>
      <c r="E4" s="18" t="s">
        <v>0</v>
      </c>
      <c r="F4" s="18" t="s">
        <v>36</v>
      </c>
      <c r="G4" s="19"/>
    </row>
    <row r="5" spans="2:7" ht="29.25" customHeight="1">
      <c r="B5" s="84">
        <v>0.9780382700387565</v>
      </c>
      <c r="C5" s="85">
        <v>60030451887</v>
      </c>
      <c r="D5" s="85">
        <v>61378428356</v>
      </c>
      <c r="E5" s="85">
        <v>57507697</v>
      </c>
      <c r="F5" s="86">
        <v>16702</v>
      </c>
      <c r="G5" s="87" t="s">
        <v>28</v>
      </c>
    </row>
    <row r="6" spans="2:7" ht="24" customHeight="1">
      <c r="B6" s="84">
        <v>0.9796488567436672</v>
      </c>
      <c r="C6" s="85">
        <v>19914512555</v>
      </c>
      <c r="D6" s="85">
        <v>20328214970</v>
      </c>
      <c r="E6" s="85">
        <v>58318140</v>
      </c>
      <c r="F6" s="85">
        <v>3782</v>
      </c>
      <c r="G6" s="88" t="s">
        <v>84</v>
      </c>
    </row>
    <row r="7" spans="2:7" ht="26.25" customHeight="1">
      <c r="B7" s="84">
        <v>0.9542349386795392</v>
      </c>
      <c r="C7" s="85">
        <v>33140164206</v>
      </c>
      <c r="D7" s="85">
        <v>34729564872</v>
      </c>
      <c r="E7" s="85">
        <v>82165800</v>
      </c>
      <c r="F7" s="85">
        <v>8778</v>
      </c>
      <c r="G7" s="88" t="s">
        <v>85</v>
      </c>
    </row>
    <row r="8" spans="2:7" ht="26.25" customHeight="1" thickBot="1">
      <c r="B8" s="91">
        <v>0.9712196094165014</v>
      </c>
      <c r="C8" s="89">
        <v>113085128648</v>
      </c>
      <c r="D8" s="89">
        <v>116436208198</v>
      </c>
      <c r="E8" s="89">
        <v>197991637</v>
      </c>
      <c r="F8" s="89">
        <v>29262</v>
      </c>
      <c r="G8" s="90" t="s">
        <v>47</v>
      </c>
    </row>
    <row r="9" spans="2:7" ht="16.5" customHeight="1" thickTop="1">
      <c r="B9" s="44"/>
      <c r="C9" s="44"/>
      <c r="D9" s="44"/>
      <c r="E9" s="44"/>
      <c r="F9" s="44"/>
      <c r="G9" s="44"/>
    </row>
    <row r="10" spans="2:7" ht="36.75" thickBot="1">
      <c r="B10" s="103" t="s">
        <v>38</v>
      </c>
      <c r="C10" s="103"/>
      <c r="D10" s="103"/>
      <c r="E10" s="103"/>
      <c r="F10" s="103"/>
      <c r="G10" s="103"/>
    </row>
    <row r="11" spans="1:7" ht="39.75" customHeight="1" thickTop="1">
      <c r="A11" s="45" t="s">
        <v>91</v>
      </c>
      <c r="B11" s="92" t="s">
        <v>39</v>
      </c>
      <c r="C11" s="46" t="s">
        <v>40</v>
      </c>
      <c r="D11" s="46" t="s">
        <v>41</v>
      </c>
      <c r="E11" s="46" t="s">
        <v>42</v>
      </c>
      <c r="F11" s="46" t="s">
        <v>43</v>
      </c>
      <c r="G11" s="47" t="s">
        <v>33</v>
      </c>
    </row>
    <row r="12" spans="1:7" ht="5.25" customHeight="1">
      <c r="A12" s="48"/>
      <c r="B12" s="93"/>
      <c r="C12" s="49"/>
      <c r="D12" s="49"/>
      <c r="E12" s="49"/>
      <c r="F12" s="49"/>
      <c r="G12" s="50"/>
    </row>
    <row r="13" spans="1:7" ht="33" customHeight="1">
      <c r="A13" s="55">
        <v>176</v>
      </c>
      <c r="B13" s="94">
        <v>2030</v>
      </c>
      <c r="C13" s="51">
        <v>223</v>
      </c>
      <c r="D13" s="51">
        <v>51</v>
      </c>
      <c r="E13" s="51">
        <v>449</v>
      </c>
      <c r="F13" s="51">
        <v>13773</v>
      </c>
      <c r="G13" s="40" t="s">
        <v>28</v>
      </c>
    </row>
    <row r="14" spans="1:7" ht="30.75" customHeight="1">
      <c r="A14" s="55">
        <v>3</v>
      </c>
      <c r="B14" s="94">
        <v>153</v>
      </c>
      <c r="C14" s="51">
        <v>25</v>
      </c>
      <c r="D14" s="51">
        <v>148</v>
      </c>
      <c r="E14" s="51">
        <v>74</v>
      </c>
      <c r="F14" s="51">
        <v>3379</v>
      </c>
      <c r="G14" s="40" t="s">
        <v>84</v>
      </c>
    </row>
    <row r="15" spans="1:7" ht="39.75" customHeight="1">
      <c r="A15" s="55">
        <v>18</v>
      </c>
      <c r="B15" s="94">
        <v>404</v>
      </c>
      <c r="C15" s="51">
        <v>103</v>
      </c>
      <c r="D15" s="51">
        <v>364</v>
      </c>
      <c r="E15" s="51">
        <v>223</v>
      </c>
      <c r="F15" s="51">
        <v>7666</v>
      </c>
      <c r="G15" s="40" t="s">
        <v>85</v>
      </c>
    </row>
    <row r="16" spans="1:7" ht="39.75" customHeight="1" thickBot="1">
      <c r="A16" s="52">
        <v>197</v>
      </c>
      <c r="B16" s="95">
        <v>2587</v>
      </c>
      <c r="C16" s="53">
        <v>351</v>
      </c>
      <c r="D16" s="53">
        <v>563</v>
      </c>
      <c r="E16" s="53">
        <v>746</v>
      </c>
      <c r="F16" s="53">
        <v>24818</v>
      </c>
      <c r="G16" s="43" t="s">
        <v>47</v>
      </c>
    </row>
    <row r="17" ht="13.5" thickTop="1"/>
    <row r="22" ht="13.5" thickBot="1"/>
    <row r="23" spans="3:6" ht="24" thickBot="1">
      <c r="C23" s="22">
        <f>IF(C8='p199'!D18,1," ")</f>
        <v>1</v>
      </c>
      <c r="D23" s="22">
        <f>IF(D8='p199'!D17,1," ")</f>
        <v>1</v>
      </c>
      <c r="E23" s="22">
        <f>IF(E8='p199'!D16,1," ")</f>
        <v>1</v>
      </c>
      <c r="F23" s="22">
        <f>IF(F8='p199'!D5,1," ")</f>
        <v>1</v>
      </c>
    </row>
    <row r="24" ht="24" thickBot="1">
      <c r="F24" s="22">
        <f>IF(SUM(A16:F16)=F8,1," ")</f>
        <v>1</v>
      </c>
    </row>
  </sheetData>
  <sheetProtection/>
  <mergeCells count="3">
    <mergeCell ref="B1:G1"/>
    <mergeCell ref="B2:G2"/>
    <mergeCell ref="B10:G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 - واحد آمار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E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7.5" customHeight="1" thickBot="1">
      <c r="B1" s="35" t="s">
        <v>108</v>
      </c>
      <c r="C1" s="36"/>
      <c r="D1" s="36" t="s">
        <v>25</v>
      </c>
      <c r="E1" s="37"/>
    </row>
    <row r="2" spans="2:5" ht="24.75" customHeight="1" thickTop="1">
      <c r="B2" s="2" t="s">
        <v>27</v>
      </c>
      <c r="C2" s="3" t="s">
        <v>14</v>
      </c>
      <c r="D2" s="3" t="s">
        <v>26</v>
      </c>
      <c r="E2" s="4" t="s">
        <v>1</v>
      </c>
    </row>
    <row r="3" spans="2:5" ht="24.75" customHeight="1">
      <c r="B3" s="78" t="s">
        <v>83</v>
      </c>
      <c r="C3" s="6" t="s">
        <v>15</v>
      </c>
      <c r="D3" s="57">
        <v>1994</v>
      </c>
      <c r="E3" s="7" t="s">
        <v>2</v>
      </c>
    </row>
    <row r="4" spans="2:5" ht="24.75" customHeight="1">
      <c r="B4" s="8"/>
      <c r="C4" s="6" t="s">
        <v>16</v>
      </c>
      <c r="D4" s="57">
        <v>11</v>
      </c>
      <c r="E4" s="7" t="s">
        <v>3</v>
      </c>
    </row>
    <row r="5" spans="2:5" ht="24.75" customHeight="1">
      <c r="B5" s="13"/>
      <c r="C5" s="14" t="s">
        <v>17</v>
      </c>
      <c r="D5" s="30">
        <v>29898</v>
      </c>
      <c r="E5" s="15" t="s">
        <v>46</v>
      </c>
    </row>
    <row r="6" spans="2:5" ht="24.75" customHeight="1">
      <c r="B6" s="98" t="s">
        <v>109</v>
      </c>
      <c r="C6" s="99"/>
      <c r="D6" s="99"/>
      <c r="E6" s="100"/>
    </row>
    <row r="7" spans="2:5" ht="24.75" customHeight="1">
      <c r="B7" s="8"/>
      <c r="C7" s="6" t="s">
        <v>18</v>
      </c>
      <c r="D7" s="57">
        <v>639.4405000000002</v>
      </c>
      <c r="E7" s="7" t="s">
        <v>4</v>
      </c>
    </row>
    <row r="8" spans="2:5" ht="24.75" customHeight="1">
      <c r="B8" s="8"/>
      <c r="C8" s="6" t="s">
        <v>18</v>
      </c>
      <c r="D8" s="57">
        <v>376.37899999999996</v>
      </c>
      <c r="E8" s="7" t="s">
        <v>5</v>
      </c>
    </row>
    <row r="9" spans="2:5" ht="24.75" customHeight="1">
      <c r="B9" s="5" t="s">
        <v>110</v>
      </c>
      <c r="C9" s="6" t="s">
        <v>19</v>
      </c>
      <c r="D9" s="32">
        <v>1098</v>
      </c>
      <c r="E9" s="7" t="s">
        <v>6</v>
      </c>
    </row>
    <row r="10" spans="2:5" ht="24.75" customHeight="1">
      <c r="B10" s="8"/>
      <c r="C10" s="6" t="s">
        <v>19</v>
      </c>
      <c r="D10" s="32">
        <v>3625</v>
      </c>
      <c r="E10" s="7" t="s">
        <v>56</v>
      </c>
    </row>
    <row r="11" spans="2:5" ht="24.75" customHeight="1">
      <c r="B11" s="8"/>
      <c r="C11" s="6" t="s">
        <v>20</v>
      </c>
      <c r="D11" s="32">
        <v>8796</v>
      </c>
      <c r="E11" s="56" t="s">
        <v>57</v>
      </c>
    </row>
    <row r="12" spans="2:5" ht="24.75" customHeight="1">
      <c r="B12" s="8"/>
      <c r="C12" s="6" t="s">
        <v>44</v>
      </c>
      <c r="D12" s="29">
        <v>38</v>
      </c>
      <c r="E12" s="7" t="s">
        <v>48</v>
      </c>
    </row>
    <row r="13" spans="2:5" ht="24.75" customHeight="1">
      <c r="B13" s="8"/>
      <c r="C13" s="6" t="s">
        <v>44</v>
      </c>
      <c r="D13" s="29">
        <v>33</v>
      </c>
      <c r="E13" s="7" t="s">
        <v>49</v>
      </c>
    </row>
    <row r="14" spans="2:5" ht="24.75" customHeight="1">
      <c r="B14" s="8"/>
      <c r="C14" s="6" t="s">
        <v>21</v>
      </c>
      <c r="D14" s="29">
        <v>31</v>
      </c>
      <c r="E14" s="7" t="s">
        <v>8</v>
      </c>
    </row>
    <row r="15" spans="2:5" ht="24.75" customHeight="1">
      <c r="B15" s="8"/>
      <c r="C15" s="6" t="s">
        <v>17</v>
      </c>
      <c r="D15" s="32">
        <v>746</v>
      </c>
      <c r="E15" s="7" t="s">
        <v>54</v>
      </c>
    </row>
    <row r="16" spans="2:5" ht="24.75" customHeight="1">
      <c r="B16" s="8"/>
      <c r="C16" s="6" t="s">
        <v>22</v>
      </c>
      <c r="D16" s="32">
        <v>206626183</v>
      </c>
      <c r="E16" s="9" t="s">
        <v>9</v>
      </c>
    </row>
    <row r="17" spans="2:5" ht="24.75" customHeight="1">
      <c r="B17" s="8"/>
      <c r="C17" s="6" t="s">
        <v>23</v>
      </c>
      <c r="D17" s="32">
        <v>148916423316</v>
      </c>
      <c r="E17" s="9" t="s">
        <v>9</v>
      </c>
    </row>
    <row r="18" spans="2:5" ht="24.75" customHeight="1">
      <c r="B18" s="8"/>
      <c r="C18" s="6" t="s">
        <v>23</v>
      </c>
      <c r="D18" s="32">
        <v>140070268099</v>
      </c>
      <c r="E18" s="7" t="s">
        <v>10</v>
      </c>
    </row>
    <row r="19" spans="2:5" ht="24.75" customHeight="1">
      <c r="B19" s="8"/>
      <c r="C19" s="6" t="s">
        <v>45</v>
      </c>
      <c r="D19" s="33">
        <v>0.9405965103108306</v>
      </c>
      <c r="E19" s="7" t="s">
        <v>11</v>
      </c>
    </row>
    <row r="20" spans="2:5" ht="24.75" customHeight="1">
      <c r="B20" s="8"/>
      <c r="C20" s="6" t="s">
        <v>23</v>
      </c>
      <c r="D20" s="32">
        <v>26671257240</v>
      </c>
      <c r="E20" s="7" t="s">
        <v>12</v>
      </c>
    </row>
    <row r="21" spans="2:5" ht="24.75" customHeight="1" thickBot="1">
      <c r="B21" s="96" t="s">
        <v>111</v>
      </c>
      <c r="C21" s="11" t="s">
        <v>24</v>
      </c>
      <c r="D21" s="97">
        <v>5</v>
      </c>
      <c r="E21" s="12" t="s">
        <v>13</v>
      </c>
    </row>
    <row r="22" ht="19.5" customHeight="1" thickTop="1">
      <c r="D22" s="1"/>
    </row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7">
      <selection activeCell="G13" sqref="A13:G15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2.57421875" style="0" customWidth="1"/>
    <col min="4" max="4" width="24.140625" style="0" customWidth="1"/>
    <col min="5" max="5" width="25.00390625" style="0" customWidth="1"/>
    <col min="6" max="6" width="18.421875" style="0" customWidth="1"/>
    <col min="7" max="7" width="20.140625" style="0" customWidth="1"/>
  </cols>
  <sheetData>
    <row r="1" spans="2:7" ht="23.25">
      <c r="B1" s="102" t="s">
        <v>37</v>
      </c>
      <c r="C1" s="102"/>
      <c r="D1" s="102"/>
      <c r="E1" s="102"/>
      <c r="F1" s="102"/>
      <c r="G1" s="102"/>
    </row>
    <row r="2" spans="2:7" ht="26.25" customHeight="1" thickBot="1">
      <c r="B2" s="101" t="str">
        <f>'p11400'!B1</f>
        <v>تا پایان  سال 1400</v>
      </c>
      <c r="C2" s="101"/>
      <c r="D2" s="101"/>
      <c r="E2" s="101"/>
      <c r="F2" s="101"/>
      <c r="G2" s="101"/>
    </row>
    <row r="3" spans="2:7" ht="24.75" customHeight="1" thickTop="1">
      <c r="B3" s="20" t="s">
        <v>29</v>
      </c>
      <c r="C3" s="16" t="s">
        <v>30</v>
      </c>
      <c r="D3" s="16" t="s">
        <v>31</v>
      </c>
      <c r="E3" s="16" t="s">
        <v>31</v>
      </c>
      <c r="F3" s="16" t="s">
        <v>32</v>
      </c>
      <c r="G3" s="17" t="s">
        <v>33</v>
      </c>
    </row>
    <row r="4" spans="2:7" ht="23.25" customHeight="1">
      <c r="B4" s="21" t="s">
        <v>34</v>
      </c>
      <c r="C4" s="18" t="s">
        <v>35</v>
      </c>
      <c r="D4" s="18" t="s">
        <v>35</v>
      </c>
      <c r="E4" s="18" t="s">
        <v>0</v>
      </c>
      <c r="F4" s="18" t="s">
        <v>36</v>
      </c>
      <c r="G4" s="19"/>
    </row>
    <row r="5" spans="2:7" ht="29.25" customHeight="1">
      <c r="B5" s="84">
        <v>0.9335048592141431</v>
      </c>
      <c r="C5" s="85">
        <v>74032318833</v>
      </c>
      <c r="D5" s="85">
        <v>79305766973</v>
      </c>
      <c r="E5" s="85">
        <v>63630728</v>
      </c>
      <c r="F5" s="86">
        <v>17098</v>
      </c>
      <c r="G5" s="87" t="s">
        <v>28</v>
      </c>
    </row>
    <row r="6" spans="2:7" ht="24" customHeight="1">
      <c r="B6" s="84">
        <v>0.9677480977200092</v>
      </c>
      <c r="C6" s="85">
        <v>24814237684</v>
      </c>
      <c r="D6" s="85">
        <v>25641215666</v>
      </c>
      <c r="E6" s="85">
        <v>62320428</v>
      </c>
      <c r="F6" s="85">
        <v>3883</v>
      </c>
      <c r="G6" s="88" t="s">
        <v>84</v>
      </c>
    </row>
    <row r="7" spans="2:7" ht="26.25" customHeight="1">
      <c r="B7" s="84">
        <v>0.9375536951863874</v>
      </c>
      <c r="C7" s="85">
        <v>41223711582</v>
      </c>
      <c r="D7" s="85">
        <v>43969440677</v>
      </c>
      <c r="E7" s="85">
        <v>80675027</v>
      </c>
      <c r="F7" s="85">
        <v>8917</v>
      </c>
      <c r="G7" s="88" t="s">
        <v>85</v>
      </c>
    </row>
    <row r="8" spans="2:7" ht="26.25" customHeight="1" thickBot="1">
      <c r="B8" s="91">
        <f>C8/D8</f>
        <v>0.9405965103108306</v>
      </c>
      <c r="C8" s="89">
        <f>SUM(C5:C7)</f>
        <v>140070268099</v>
      </c>
      <c r="D8" s="89">
        <f>SUM(D5:D7)</f>
        <v>148916423316</v>
      </c>
      <c r="E8" s="89">
        <f>SUM(E5:E7)</f>
        <v>206626183</v>
      </c>
      <c r="F8" s="89">
        <f>SUM(F5:F7)</f>
        <v>29898</v>
      </c>
      <c r="G8" s="90" t="s">
        <v>47</v>
      </c>
    </row>
    <row r="9" spans="2:7" ht="16.5" customHeight="1" thickTop="1">
      <c r="B9" s="44"/>
      <c r="C9" s="44"/>
      <c r="D9" s="44"/>
      <c r="E9" s="44"/>
      <c r="F9" s="44"/>
      <c r="G9" s="44"/>
    </row>
    <row r="10" spans="2:7" ht="36.75" thickBot="1">
      <c r="B10" s="103" t="s">
        <v>38</v>
      </c>
      <c r="C10" s="103"/>
      <c r="D10" s="103"/>
      <c r="E10" s="103"/>
      <c r="F10" s="103"/>
      <c r="G10" s="103"/>
    </row>
    <row r="11" spans="1:7" ht="39.75" customHeight="1" thickTop="1">
      <c r="A11" s="45" t="s">
        <v>91</v>
      </c>
      <c r="B11" s="92" t="s">
        <v>39</v>
      </c>
      <c r="C11" s="46" t="s">
        <v>40</v>
      </c>
      <c r="D11" s="46" t="s">
        <v>41</v>
      </c>
      <c r="E11" s="46" t="s">
        <v>42</v>
      </c>
      <c r="F11" s="46" t="s">
        <v>43</v>
      </c>
      <c r="G11" s="47" t="s">
        <v>33</v>
      </c>
    </row>
    <row r="12" spans="1:7" ht="5.25" customHeight="1">
      <c r="A12" s="48"/>
      <c r="B12" s="93"/>
      <c r="C12" s="49"/>
      <c r="D12" s="49"/>
      <c r="E12" s="49"/>
      <c r="F12" s="49"/>
      <c r="G12" s="50"/>
    </row>
    <row r="13" spans="1:7" ht="33" customHeight="1">
      <c r="A13" s="55">
        <v>176</v>
      </c>
      <c r="B13" s="94">
        <v>2066</v>
      </c>
      <c r="C13" s="51">
        <v>221</v>
      </c>
      <c r="D13" s="51">
        <v>53</v>
      </c>
      <c r="E13" s="51">
        <v>451</v>
      </c>
      <c r="F13" s="51">
        <v>14131</v>
      </c>
      <c r="G13" s="40" t="s">
        <v>28</v>
      </c>
    </row>
    <row r="14" spans="1:7" ht="30.75" customHeight="1">
      <c r="A14" s="55">
        <v>3</v>
      </c>
      <c r="B14" s="94">
        <v>163</v>
      </c>
      <c r="C14" s="51">
        <v>26</v>
      </c>
      <c r="D14" s="51">
        <v>149</v>
      </c>
      <c r="E14" s="51">
        <v>74</v>
      </c>
      <c r="F14" s="51">
        <v>3468</v>
      </c>
      <c r="G14" s="40" t="s">
        <v>84</v>
      </c>
    </row>
    <row r="15" spans="1:7" ht="39.75" customHeight="1">
      <c r="A15" s="55">
        <v>18</v>
      </c>
      <c r="B15" s="94">
        <v>425</v>
      </c>
      <c r="C15" s="51">
        <v>105</v>
      </c>
      <c r="D15" s="51">
        <v>368</v>
      </c>
      <c r="E15" s="51">
        <v>223</v>
      </c>
      <c r="F15" s="51">
        <v>7778</v>
      </c>
      <c r="G15" s="40" t="s">
        <v>85</v>
      </c>
    </row>
    <row r="16" spans="1:7" ht="39.75" customHeight="1" thickBot="1">
      <c r="A16" s="52">
        <f aca="true" t="shared" si="0" ref="A16:F16">SUM(A13:A15)</f>
        <v>197</v>
      </c>
      <c r="B16" s="95">
        <f t="shared" si="0"/>
        <v>2654</v>
      </c>
      <c r="C16" s="53">
        <f t="shared" si="0"/>
        <v>352</v>
      </c>
      <c r="D16" s="53">
        <f t="shared" si="0"/>
        <v>570</v>
      </c>
      <c r="E16" s="53">
        <f t="shared" si="0"/>
        <v>748</v>
      </c>
      <c r="F16" s="53">
        <f t="shared" si="0"/>
        <v>25377</v>
      </c>
      <c r="G16" s="43" t="s">
        <v>47</v>
      </c>
    </row>
    <row r="17" ht="13.5" thickTop="1"/>
    <row r="22" ht="13.5" thickBot="1"/>
    <row r="23" spans="3:6" ht="24" thickBot="1">
      <c r="C23" s="22">
        <f>IF(C8='p11400'!D18,1," ")</f>
        <v>1</v>
      </c>
      <c r="D23" s="22">
        <f>IF(D8='p11400'!D17,1," ")</f>
        <v>1</v>
      </c>
      <c r="E23" s="22">
        <f>IF(E8='p11400'!D16,1," ")</f>
        <v>1</v>
      </c>
      <c r="F23" s="22">
        <f>IF(F8='p11400'!D5,1," ")</f>
        <v>1</v>
      </c>
    </row>
    <row r="24" ht="24" thickBot="1">
      <c r="F24" s="22">
        <f>IF(SUM(A16:F16)=F8,1," ")</f>
        <v>1</v>
      </c>
    </row>
  </sheetData>
  <sheetProtection/>
  <mergeCells count="3">
    <mergeCell ref="B1:G1"/>
    <mergeCell ref="B2:G2"/>
    <mergeCell ref="B10:G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 - واحد آمار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5.28125" style="0" customWidth="1"/>
    <col min="2" max="2" width="22.57421875" style="0" customWidth="1"/>
    <col min="3" max="3" width="24.140625" style="0" customWidth="1"/>
    <col min="4" max="4" width="25.00390625" style="0" customWidth="1"/>
    <col min="5" max="5" width="18.421875" style="0" customWidth="1"/>
    <col min="6" max="6" width="20.140625" style="0" customWidth="1"/>
  </cols>
  <sheetData>
    <row r="1" spans="1:6" ht="23.25">
      <c r="A1" s="102" t="s">
        <v>37</v>
      </c>
      <c r="B1" s="102"/>
      <c r="C1" s="102"/>
      <c r="D1" s="102"/>
      <c r="E1" s="102"/>
      <c r="F1" s="102"/>
    </row>
    <row r="2" spans="1:6" ht="26.25" customHeight="1" thickBot="1">
      <c r="A2" s="101" t="str">
        <f>'p187'!B1</f>
        <v>تا پايان سال 1387</v>
      </c>
      <c r="B2" s="101"/>
      <c r="C2" s="101"/>
      <c r="D2" s="101"/>
      <c r="E2" s="101"/>
      <c r="F2" s="101"/>
    </row>
    <row r="3" spans="1:6" ht="39.75" customHeight="1" thickTop="1">
      <c r="A3" s="20" t="s">
        <v>29</v>
      </c>
      <c r="B3" s="16" t="s">
        <v>30</v>
      </c>
      <c r="C3" s="16" t="s">
        <v>31</v>
      </c>
      <c r="D3" s="16" t="s">
        <v>31</v>
      </c>
      <c r="E3" s="16" t="s">
        <v>32</v>
      </c>
      <c r="F3" s="17" t="s">
        <v>33</v>
      </c>
    </row>
    <row r="4" spans="1:6" ht="39.75" customHeight="1">
      <c r="A4" s="21" t="s">
        <v>34</v>
      </c>
      <c r="B4" s="18" t="s">
        <v>35</v>
      </c>
      <c r="C4" s="18" t="s">
        <v>35</v>
      </c>
      <c r="D4" s="18" t="s">
        <v>0</v>
      </c>
      <c r="E4" s="18" t="s">
        <v>36</v>
      </c>
      <c r="F4" s="19"/>
    </row>
    <row r="5" spans="1:6" ht="39.75" customHeight="1">
      <c r="A5" s="38">
        <f>B5/C5</f>
        <v>0.9389265127175463</v>
      </c>
      <c r="B5" s="39">
        <v>10163110986</v>
      </c>
      <c r="C5" s="39">
        <v>10824181497</v>
      </c>
      <c r="D5" s="39">
        <v>170824747</v>
      </c>
      <c r="E5" s="39">
        <v>20082</v>
      </c>
      <c r="F5" s="40" t="s">
        <v>28</v>
      </c>
    </row>
    <row r="6" spans="1:6" ht="39.75" customHeight="1" thickBot="1">
      <c r="A6" s="41">
        <f>B6/C6</f>
        <v>0.9389265127175463</v>
      </c>
      <c r="B6" s="42">
        <f>SUM(B5)</f>
        <v>10163110986</v>
      </c>
      <c r="C6" s="42">
        <f>SUM(C5)</f>
        <v>10824181497</v>
      </c>
      <c r="D6" s="42">
        <f>SUM(D5)</f>
        <v>170824747</v>
      </c>
      <c r="E6" s="42">
        <f>SUM(E5)</f>
        <v>20082</v>
      </c>
      <c r="F6" s="43" t="s">
        <v>47</v>
      </c>
    </row>
    <row r="7" spans="1:6" ht="16.5" customHeight="1" thickTop="1">
      <c r="A7" s="44"/>
      <c r="B7" s="44"/>
      <c r="C7" s="44"/>
      <c r="D7" s="44"/>
      <c r="E7" s="44"/>
      <c r="F7" s="44"/>
    </row>
    <row r="8" spans="1:6" ht="36.75" thickBot="1">
      <c r="A8" s="103" t="s">
        <v>38</v>
      </c>
      <c r="B8" s="103"/>
      <c r="C8" s="103"/>
      <c r="D8" s="103"/>
      <c r="E8" s="103"/>
      <c r="F8" s="103"/>
    </row>
    <row r="9" spans="1:6" ht="39.75" customHeight="1" thickTop="1">
      <c r="A9" s="45" t="s">
        <v>39</v>
      </c>
      <c r="B9" s="46" t="s">
        <v>40</v>
      </c>
      <c r="C9" s="46" t="s">
        <v>41</v>
      </c>
      <c r="D9" s="46" t="s">
        <v>42</v>
      </c>
      <c r="E9" s="46" t="s">
        <v>43</v>
      </c>
      <c r="F9" s="47" t="s">
        <v>33</v>
      </c>
    </row>
    <row r="10" spans="1:6" ht="39.75" customHeight="1">
      <c r="A10" s="48"/>
      <c r="B10" s="49"/>
      <c r="C10" s="49"/>
      <c r="D10" s="49"/>
      <c r="E10" s="49"/>
      <c r="F10" s="50"/>
    </row>
    <row r="11" spans="1:6" ht="39.75" customHeight="1">
      <c r="A11" s="55">
        <v>1826</v>
      </c>
      <c r="B11" s="51">
        <v>159</v>
      </c>
      <c r="C11" s="51">
        <v>405</v>
      </c>
      <c r="D11" s="51">
        <v>631</v>
      </c>
      <c r="E11" s="51">
        <v>17061</v>
      </c>
      <c r="F11" s="40" t="s">
        <v>28</v>
      </c>
    </row>
    <row r="12" spans="1:6" ht="39.75" customHeight="1" thickBot="1">
      <c r="A12" s="52">
        <f>SUM(A11)</f>
        <v>1826</v>
      </c>
      <c r="B12" s="53">
        <f>SUM(B11)</f>
        <v>159</v>
      </c>
      <c r="C12" s="53">
        <f>SUM(C11)</f>
        <v>405</v>
      </c>
      <c r="D12" s="53">
        <f>SUM(D11)</f>
        <v>631</v>
      </c>
      <c r="E12" s="53">
        <f>SUM(E11)</f>
        <v>17061</v>
      </c>
      <c r="F12" s="54" t="s">
        <v>47</v>
      </c>
    </row>
    <row r="13" ht="13.5" thickTop="1"/>
    <row r="18" ht="13.5" thickBot="1"/>
    <row r="19" spans="2:5" ht="24" thickBot="1">
      <c r="B19" s="22">
        <f>IF(B6='p187'!D18,1," ")</f>
        <v>1</v>
      </c>
      <c r="C19" s="22">
        <f>IF(C6='p187'!D17,1," ")</f>
        <v>1</v>
      </c>
      <c r="D19" s="22">
        <f>IF(D6='p187'!D16,1," ")</f>
        <v>1</v>
      </c>
      <c r="E19" s="22">
        <f>IF(E6='p187'!D5,1," ")</f>
        <v>1</v>
      </c>
    </row>
    <row r="20" ht="24" thickBot="1">
      <c r="E20" s="22">
        <f>IF(SUM(A12:E12)=E6,1," ")</f>
        <v>1</v>
      </c>
    </row>
  </sheetData>
  <sheetProtection/>
  <mergeCells count="3">
    <mergeCell ref="A2:F2"/>
    <mergeCell ref="A1:F1"/>
    <mergeCell ref="A8:F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headerFooter alignWithMargins="0">
    <oddFooter>&amp;L&amp;F-&amp;A&amp;C&amp;"DecoType Thuluth,Regular"&amp;11معاونت طرح و برنامه - واحد آمار و انفورماتيك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3">
      <selection activeCell="D11" sqref="D11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7.5" customHeight="1" thickBot="1">
      <c r="B1" s="35" t="s">
        <v>113</v>
      </c>
      <c r="C1" s="36"/>
      <c r="D1" s="36" t="s">
        <v>25</v>
      </c>
      <c r="E1" s="37"/>
    </row>
    <row r="2" spans="2:5" ht="24.75" customHeight="1" thickTop="1">
      <c r="B2" s="2" t="s">
        <v>27</v>
      </c>
      <c r="C2" s="3" t="s">
        <v>14</v>
      </c>
      <c r="D2" s="3" t="s">
        <v>26</v>
      </c>
      <c r="E2" s="4" t="s">
        <v>1</v>
      </c>
    </row>
    <row r="3" spans="2:5" ht="24.75" customHeight="1">
      <c r="B3" s="78" t="s">
        <v>83</v>
      </c>
      <c r="C3" s="6" t="s">
        <v>15</v>
      </c>
      <c r="D3" s="57">
        <v>1994</v>
      </c>
      <c r="E3" s="7" t="s">
        <v>2</v>
      </c>
    </row>
    <row r="4" spans="2:5" ht="24.75" customHeight="1">
      <c r="B4" s="8"/>
      <c r="C4" s="6" t="s">
        <v>16</v>
      </c>
      <c r="D4" s="57">
        <f>+'[6]mojtasesa140112'!$M$7+'[6]mojtasesa140112'!$L$7</f>
        <v>12</v>
      </c>
      <c r="E4" s="7" t="s">
        <v>3</v>
      </c>
    </row>
    <row r="5" spans="2:5" ht="24.75" customHeight="1">
      <c r="B5" s="13"/>
      <c r="C5" s="14" t="s">
        <v>17</v>
      </c>
      <c r="D5" s="30">
        <f>'[4]fvbo10'!$M$14</f>
        <v>30526</v>
      </c>
      <c r="E5" s="15" t="s">
        <v>46</v>
      </c>
    </row>
    <row r="6" spans="2:5" ht="24.75" customHeight="1">
      <c r="B6" s="98" t="str">
        <f>+"به تفکیک تعرفه: خانگی"&amp;'[5]fvbo10'!$M$8&amp;"-عمومی"&amp;'[5]fvbo10'!$M$9&amp;"-کشاورزی"&amp;'[5]fvbo10'!$M$10&amp;"-صنعتی"&amp;'[5]fvbo10'!$M$11&amp;"-تجاری"&amp;'[5]fvbo10'!$M$12&amp;"-روشنایی معابر"&amp;'[5]fvbo10'!$M$13</f>
        <v>به تفکیک تعرفه: خانگی25955-عمومی761-کشاورزی580-صنعتی355-تجاری2744-روشنایی معابر197</v>
      </c>
      <c r="C6" s="99"/>
      <c r="D6" s="99"/>
      <c r="E6" s="100"/>
    </row>
    <row r="7" spans="2:5" ht="24.75" customHeight="1">
      <c r="B7" s="8"/>
      <c r="C7" s="6" t="s">
        <v>18</v>
      </c>
      <c r="D7" s="57">
        <f>+'[6]mojtasesa140112'!$K$7+'[6]mojtasesa140112'!$J$7+'[6]mojtasesa140112'!$I$7</f>
        <v>650.9</v>
      </c>
      <c r="E7" s="7" t="s">
        <v>4</v>
      </c>
    </row>
    <row r="8" spans="2:5" ht="24.75" customHeight="1">
      <c r="B8" s="8"/>
      <c r="C8" s="6" t="s">
        <v>18</v>
      </c>
      <c r="D8" s="57">
        <f>+'[6]mojtasesa140112'!$H$7+'[6]mojtasesa140112'!$G$7+'[6]mojtasesa140112'!$F$7+'[6]mojtasesa140112'!$E$7</f>
        <v>379.69599999999997</v>
      </c>
      <c r="E8" s="7" t="s">
        <v>5</v>
      </c>
    </row>
    <row r="9" spans="2:5" ht="24.75" customHeight="1">
      <c r="B9" s="5" t="str">
        <f>+"با قدرت "&amp;'[6]mojtasesa140112'!$C$7+'[6]mojtasesa140112'!$A$7&amp;" KVA"</f>
        <v>با قدرت 110466 KVA</v>
      </c>
      <c r="C9" s="6" t="s">
        <v>19</v>
      </c>
      <c r="D9" s="32">
        <f>+'[6]mojtasesa140112'!$D$7+'[6]mojtasesa140112'!$B$7</f>
        <v>1142</v>
      </c>
      <c r="E9" s="7" t="s">
        <v>6</v>
      </c>
    </row>
    <row r="10" spans="2:5" ht="24.75" customHeight="1">
      <c r="B10" s="8"/>
      <c r="C10" s="6" t="s">
        <v>19</v>
      </c>
      <c r="D10" s="32">
        <f>'[6]lamp '!$B$6</f>
        <v>12775</v>
      </c>
      <c r="E10" s="7" t="s">
        <v>112</v>
      </c>
    </row>
    <row r="11" spans="2:5" ht="24.75" customHeight="1">
      <c r="B11" s="8"/>
      <c r="C11" s="6" t="s">
        <v>44</v>
      </c>
      <c r="D11" s="29">
        <v>38</v>
      </c>
      <c r="E11" s="7" t="s">
        <v>48</v>
      </c>
    </row>
    <row r="12" spans="2:5" ht="24.75" customHeight="1">
      <c r="B12" s="8"/>
      <c r="C12" s="6" t="s">
        <v>44</v>
      </c>
      <c r="D12" s="29">
        <v>17</v>
      </c>
      <c r="E12" s="7" t="s">
        <v>49</v>
      </c>
    </row>
    <row r="13" spans="2:5" ht="24.75" customHeight="1">
      <c r="B13" s="8"/>
      <c r="C13" s="6" t="s">
        <v>21</v>
      </c>
      <c r="D13" s="29">
        <v>31</v>
      </c>
      <c r="E13" s="7" t="s">
        <v>8</v>
      </c>
    </row>
    <row r="14" spans="2:5" ht="24.75" customHeight="1">
      <c r="B14" s="8"/>
      <c r="C14" s="6" t="s">
        <v>17</v>
      </c>
      <c r="D14" s="32">
        <f>'[8]فروش 2'!$A$11</f>
        <v>724</v>
      </c>
      <c r="E14" s="7" t="s">
        <v>54</v>
      </c>
    </row>
    <row r="15" spans="2:5" ht="24.75" customHeight="1">
      <c r="B15" s="8"/>
      <c r="C15" s="6" t="s">
        <v>22</v>
      </c>
      <c r="D15" s="32">
        <f>+'[4]fvbo10'!$L$14</f>
        <v>189835511</v>
      </c>
      <c r="E15" s="9" t="s">
        <v>9</v>
      </c>
    </row>
    <row r="16" spans="2:5" ht="24.75" customHeight="1">
      <c r="B16" s="8"/>
      <c r="C16" s="6" t="s">
        <v>23</v>
      </c>
      <c r="D16" s="32">
        <f>+'[4]fvbo10'!$G$14</f>
        <v>175263741455</v>
      </c>
      <c r="E16" s="9" t="s">
        <v>9</v>
      </c>
    </row>
    <row r="17" spans="2:5" ht="24.75" customHeight="1">
      <c r="B17" s="8"/>
      <c r="C17" s="6" t="s">
        <v>23</v>
      </c>
      <c r="D17" s="32">
        <f>+'[4]fvbo10'!$B$14</f>
        <v>177214942960</v>
      </c>
      <c r="E17" s="7" t="s">
        <v>10</v>
      </c>
    </row>
    <row r="18" spans="2:5" ht="24.75" customHeight="1">
      <c r="B18" s="8"/>
      <c r="C18" s="6" t="s">
        <v>45</v>
      </c>
      <c r="D18" s="33">
        <f>D17/D16</f>
        <v>1.0111329444915507</v>
      </c>
      <c r="E18" s="7" t="s">
        <v>11</v>
      </c>
    </row>
    <row r="19" spans="2:5" ht="24.75" customHeight="1">
      <c r="B19" s="8"/>
      <c r="C19" s="6" t="s">
        <v>23</v>
      </c>
      <c r="D19" s="32">
        <f>+'[4]fvbo10'!$D$14</f>
        <v>24720055735</v>
      </c>
      <c r="E19" s="7" t="s">
        <v>12</v>
      </c>
    </row>
    <row r="20" spans="2:5" ht="24.75" customHeight="1" thickBot="1">
      <c r="B20" s="96" t="str">
        <f>"زیر دیپلم"&amp;'[7]12'!$B$3&amp;"-دیپلم"&amp;'[7]12'!$C$3&amp;"-فوق دیپلم"&amp;'[7]12'!$D$3&amp;"-لیسانس"&amp;'[7]12'!$E$3&amp;"-فوق لیسانس"&amp;'[7]12'!$F$3</f>
        <v>زیر دیپلم1-دیپلم1-فوق دیپلم0-لیسانس7-فوق لیسانس6</v>
      </c>
      <c r="C20" s="11" t="s">
        <v>24</v>
      </c>
      <c r="D20" s="97">
        <f>+'[7]12'!$H$3</f>
        <v>15</v>
      </c>
      <c r="E20" s="12" t="s">
        <v>13</v>
      </c>
    </row>
    <row r="21" ht="19.5" customHeight="1" thickTop="1">
      <c r="D21" s="1"/>
    </row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F16" sqref="A16:F16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2.57421875" style="0" customWidth="1"/>
    <col min="4" max="4" width="24.140625" style="0" customWidth="1"/>
    <col min="5" max="5" width="22.57421875" style="0" customWidth="1"/>
    <col min="6" max="6" width="15.140625" style="0" customWidth="1"/>
    <col min="7" max="7" width="20.140625" style="0" customWidth="1"/>
  </cols>
  <sheetData>
    <row r="1" spans="2:7" ht="23.25">
      <c r="B1" s="102" t="s">
        <v>37</v>
      </c>
      <c r="C1" s="102"/>
      <c r="D1" s="102"/>
      <c r="E1" s="102"/>
      <c r="F1" s="102"/>
      <c r="G1" s="102"/>
    </row>
    <row r="2" spans="2:7" ht="26.25" customHeight="1" thickBot="1">
      <c r="B2" s="101" t="str">
        <f>'p11401'!B1</f>
        <v>تا پایان   سال 1401</v>
      </c>
      <c r="C2" s="101"/>
      <c r="D2" s="101"/>
      <c r="E2" s="101"/>
      <c r="F2" s="101"/>
      <c r="G2" s="101"/>
    </row>
    <row r="3" spans="2:7" ht="24.75" customHeight="1" thickTop="1">
      <c r="B3" s="20" t="s">
        <v>29</v>
      </c>
      <c r="C3" s="16" t="s">
        <v>30</v>
      </c>
      <c r="D3" s="16" t="s">
        <v>31</v>
      </c>
      <c r="E3" s="16" t="s">
        <v>31</v>
      </c>
      <c r="F3" s="16" t="s">
        <v>32</v>
      </c>
      <c r="G3" s="17" t="s">
        <v>33</v>
      </c>
    </row>
    <row r="4" spans="2:7" ht="23.25" customHeight="1">
      <c r="B4" s="21" t="s">
        <v>34</v>
      </c>
      <c r="C4" s="18" t="s">
        <v>35</v>
      </c>
      <c r="D4" s="18" t="s">
        <v>35</v>
      </c>
      <c r="E4" s="18" t="s">
        <v>0</v>
      </c>
      <c r="F4" s="18" t="s">
        <v>36</v>
      </c>
      <c r="G4" s="19"/>
    </row>
    <row r="5" spans="2:7" ht="29.25" customHeight="1">
      <c r="B5" s="84">
        <f>+C5/D5</f>
        <v>0.9030818377698392</v>
      </c>
      <c r="C5" s="85">
        <f>'[4]fvbn34'!$B$14</f>
        <v>85688445172</v>
      </c>
      <c r="D5" s="85">
        <f>'[4]fvbn34'!$G$14</f>
        <v>94884474018</v>
      </c>
      <c r="E5" s="85">
        <f>'[4]fvbn34'!$L$14</f>
        <v>59849245</v>
      </c>
      <c r="F5" s="86">
        <f>'[4]fvbn34'!$M$14</f>
        <v>17468</v>
      </c>
      <c r="G5" s="87" t="s">
        <v>28</v>
      </c>
    </row>
    <row r="6" spans="2:7" ht="24" customHeight="1">
      <c r="B6" s="84">
        <f>+C6/D6</f>
        <v>1.289679891284374</v>
      </c>
      <c r="C6" s="85">
        <f>'[4]fvbn183'!$B$14</f>
        <v>37548372298</v>
      </c>
      <c r="D6" s="85">
        <f>'[4]fvbn183'!$G$14</f>
        <v>29114490000</v>
      </c>
      <c r="E6" s="85">
        <f>'[4]fvbn183'!$L$14</f>
        <v>56673574</v>
      </c>
      <c r="F6" s="85">
        <f>'[4]fvbn183'!$M$14</f>
        <v>3970</v>
      </c>
      <c r="G6" s="88" t="s">
        <v>84</v>
      </c>
    </row>
    <row r="7" spans="2:7" ht="26.25" customHeight="1">
      <c r="B7" s="84">
        <f>+C7/D7</f>
        <v>1.0529281153387327</v>
      </c>
      <c r="C7" s="85">
        <f>'[4]fvbn182'!$B$14</f>
        <v>53978125490</v>
      </c>
      <c r="D7" s="85">
        <f>'[4]fvbn182'!$G$14</f>
        <v>51264777437</v>
      </c>
      <c r="E7" s="85">
        <f>'[4]fvbn182'!$L$14</f>
        <v>73312692</v>
      </c>
      <c r="F7" s="85">
        <f>'[4]fvbn182'!$M$14</f>
        <v>9088</v>
      </c>
      <c r="G7" s="88" t="s">
        <v>85</v>
      </c>
    </row>
    <row r="8" spans="2:7" ht="26.25" customHeight="1" thickBot="1">
      <c r="B8" s="91">
        <f>C8/D8</f>
        <v>1.0111329444915507</v>
      </c>
      <c r="C8" s="89">
        <f>SUM(C5:C7)</f>
        <v>177214942960</v>
      </c>
      <c r="D8" s="89">
        <f>SUM(D5:D7)</f>
        <v>175263741455</v>
      </c>
      <c r="E8" s="89">
        <f>SUM(E5:E7)</f>
        <v>189835511</v>
      </c>
      <c r="F8" s="89">
        <f>SUM(F5:F7)</f>
        <v>30526</v>
      </c>
      <c r="G8" s="90" t="s">
        <v>47</v>
      </c>
    </row>
    <row r="9" spans="2:7" ht="16.5" customHeight="1" thickTop="1">
      <c r="B9" s="44"/>
      <c r="C9" s="44"/>
      <c r="D9" s="44"/>
      <c r="E9" s="44"/>
      <c r="F9" s="44"/>
      <c r="G9" s="44"/>
    </row>
    <row r="10" spans="2:7" ht="36.75" thickBot="1">
      <c r="B10" s="103" t="s">
        <v>38</v>
      </c>
      <c r="C10" s="103"/>
      <c r="D10" s="103"/>
      <c r="E10" s="103"/>
      <c r="F10" s="103"/>
      <c r="G10" s="103"/>
    </row>
    <row r="11" spans="1:7" ht="39.75" customHeight="1" thickTop="1">
      <c r="A11" s="45" t="s">
        <v>91</v>
      </c>
      <c r="B11" s="92" t="s">
        <v>39</v>
      </c>
      <c r="C11" s="46" t="s">
        <v>40</v>
      </c>
      <c r="D11" s="46" t="s">
        <v>41</v>
      </c>
      <c r="E11" s="46" t="s">
        <v>42</v>
      </c>
      <c r="F11" s="46" t="s">
        <v>43</v>
      </c>
      <c r="G11" s="47" t="s">
        <v>33</v>
      </c>
    </row>
    <row r="12" spans="1:7" ht="5.25" customHeight="1">
      <c r="A12" s="48"/>
      <c r="B12" s="93"/>
      <c r="C12" s="49"/>
      <c r="D12" s="49"/>
      <c r="E12" s="49"/>
      <c r="F12" s="49"/>
      <c r="G12" s="50"/>
    </row>
    <row r="13" spans="1:7" ht="33" customHeight="1">
      <c r="A13" s="55">
        <f>'[4]fvbn34'!$M$13</f>
        <v>176</v>
      </c>
      <c r="B13" s="94">
        <f>'[4]fvbn34'!$M$12</f>
        <v>2106</v>
      </c>
      <c r="C13" s="51">
        <f>'[4]fvbn34'!$M$11</f>
        <v>221</v>
      </c>
      <c r="D13" s="51">
        <f>'[4]fvbn34'!$M$10</f>
        <v>53</v>
      </c>
      <c r="E13" s="51">
        <f>'[4]fvbn34'!$M$9</f>
        <v>460</v>
      </c>
      <c r="F13" s="51">
        <f>'[4]fvbn34'!$M$8</f>
        <v>14452</v>
      </c>
      <c r="G13" s="40" t="s">
        <v>28</v>
      </c>
    </row>
    <row r="14" spans="1:7" ht="30.75" customHeight="1">
      <c r="A14" s="55">
        <f>'[4]fvbn183'!$M$13</f>
        <v>3</v>
      </c>
      <c r="B14" s="94">
        <f>'[4]fvbn183'!$M$12</f>
        <v>174</v>
      </c>
      <c r="C14" s="51">
        <f>'[4]fvbn183'!$M$11</f>
        <v>25</v>
      </c>
      <c r="D14" s="51">
        <f>'[4]fvbn183'!$M$10</f>
        <v>152</v>
      </c>
      <c r="E14" s="51">
        <f>'[4]fvbn183'!$M$9</f>
        <v>74</v>
      </c>
      <c r="F14" s="51">
        <f>'[4]fvbn183'!$M$8</f>
        <v>3542</v>
      </c>
      <c r="G14" s="40" t="s">
        <v>84</v>
      </c>
    </row>
    <row r="15" spans="1:7" ht="39.75" customHeight="1">
      <c r="A15" s="55">
        <f>'[4]fvbn182'!$M$13</f>
        <v>18</v>
      </c>
      <c r="B15" s="94">
        <f>'[4]fvbn182'!$M$12</f>
        <v>455</v>
      </c>
      <c r="C15" s="51">
        <f>'[4]fvbn182'!$M$11</f>
        <v>106</v>
      </c>
      <c r="D15" s="51">
        <f>'[4]fvbn182'!$M$10</f>
        <v>376</v>
      </c>
      <c r="E15" s="51">
        <f>'[4]fvbn182'!$M$9</f>
        <v>227</v>
      </c>
      <c r="F15" s="51">
        <f>'[4]fvbn182'!$M$8</f>
        <v>7906</v>
      </c>
      <c r="G15" s="40" t="s">
        <v>85</v>
      </c>
    </row>
    <row r="16" spans="1:7" ht="39.75" customHeight="1" thickBot="1">
      <c r="A16" s="52">
        <f aca="true" t="shared" si="0" ref="A16:F16">SUM(A13:A15)</f>
        <v>197</v>
      </c>
      <c r="B16" s="95">
        <f t="shared" si="0"/>
        <v>2735</v>
      </c>
      <c r="C16" s="53">
        <f t="shared" si="0"/>
        <v>352</v>
      </c>
      <c r="D16" s="53">
        <f t="shared" si="0"/>
        <v>581</v>
      </c>
      <c r="E16" s="53">
        <f t="shared" si="0"/>
        <v>761</v>
      </c>
      <c r="F16" s="53">
        <f t="shared" si="0"/>
        <v>25900</v>
      </c>
      <c r="G16" s="43" t="s">
        <v>47</v>
      </c>
    </row>
    <row r="17" ht="13.5" thickTop="1"/>
    <row r="22" ht="13.5" thickBot="1"/>
    <row r="23" spans="3:6" ht="24" thickBot="1">
      <c r="C23" s="22">
        <f>IF(C8='p11401'!D17,1," ")</f>
        <v>1</v>
      </c>
      <c r="D23" s="22">
        <f>IF(D8='p11401'!D16,1," ")</f>
        <v>1</v>
      </c>
      <c r="E23" s="22">
        <f>IF(E8='p11401'!D15,1," ")</f>
        <v>1</v>
      </c>
      <c r="F23" s="22">
        <f>IF(F8='p11401'!D5,1," ")</f>
        <v>1</v>
      </c>
    </row>
    <row r="24" ht="24" thickBot="1">
      <c r="F24" s="22">
        <f>IF(SUM(A16:F16)=F8,1," ")</f>
        <v>1</v>
      </c>
    </row>
  </sheetData>
  <sheetProtection/>
  <mergeCells count="3">
    <mergeCell ref="B1:G1"/>
    <mergeCell ref="B2:G2"/>
    <mergeCell ref="B10:G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 - واحد آمار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2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7.5" customHeight="1" thickBot="1">
      <c r="B1" s="35" t="s">
        <v>59</v>
      </c>
      <c r="C1" s="36"/>
      <c r="D1" s="36" t="s">
        <v>25</v>
      </c>
      <c r="E1" s="37"/>
    </row>
    <row r="2" spans="2:5" ht="24.75" customHeight="1" thickTop="1">
      <c r="B2" s="2" t="s">
        <v>27</v>
      </c>
      <c r="C2" s="3" t="s">
        <v>14</v>
      </c>
      <c r="D2" s="3" t="s">
        <v>26</v>
      </c>
      <c r="E2" s="4" t="s">
        <v>1</v>
      </c>
    </row>
    <row r="3" spans="2:5" ht="24.75" customHeight="1">
      <c r="B3" s="5" t="s">
        <v>28</v>
      </c>
      <c r="C3" s="6" t="s">
        <v>15</v>
      </c>
      <c r="D3" s="29">
        <v>1968.5</v>
      </c>
      <c r="E3" s="7" t="s">
        <v>2</v>
      </c>
    </row>
    <row r="4" spans="2:5" ht="24.75" customHeight="1">
      <c r="B4" s="8"/>
      <c r="C4" s="6" t="s">
        <v>16</v>
      </c>
      <c r="D4" s="57">
        <v>7</v>
      </c>
      <c r="E4" s="7" t="s">
        <v>3</v>
      </c>
    </row>
    <row r="5" spans="2:5" ht="24.75" customHeight="1">
      <c r="B5" s="13"/>
      <c r="C5" s="14" t="s">
        <v>17</v>
      </c>
      <c r="D5" s="30">
        <v>20861</v>
      </c>
      <c r="E5" s="15" t="s">
        <v>46</v>
      </c>
    </row>
    <row r="6" spans="2:5" ht="24.75" customHeight="1">
      <c r="B6" s="98" t="s">
        <v>58</v>
      </c>
      <c r="C6" s="99"/>
      <c r="D6" s="99"/>
      <c r="E6" s="100"/>
    </row>
    <row r="7" spans="2:5" ht="24.75" customHeight="1">
      <c r="B7" s="8"/>
      <c r="C7" s="6" t="s">
        <v>18</v>
      </c>
      <c r="D7" s="31">
        <v>508.993</v>
      </c>
      <c r="E7" s="7" t="s">
        <v>4</v>
      </c>
    </row>
    <row r="8" spans="2:5" ht="24.75" customHeight="1">
      <c r="B8" s="8"/>
      <c r="C8" s="6" t="s">
        <v>18</v>
      </c>
      <c r="D8" s="31">
        <v>245.958</v>
      </c>
      <c r="E8" s="7" t="s">
        <v>5</v>
      </c>
    </row>
    <row r="9" spans="2:5" ht="24.75" customHeight="1">
      <c r="B9" s="5" t="s">
        <v>60</v>
      </c>
      <c r="C9" s="6" t="s">
        <v>19</v>
      </c>
      <c r="D9" s="32">
        <v>644</v>
      </c>
      <c r="E9" s="7" t="s">
        <v>6</v>
      </c>
    </row>
    <row r="10" spans="2:5" ht="24.75" customHeight="1">
      <c r="B10" s="8"/>
      <c r="C10" s="6" t="s">
        <v>19</v>
      </c>
      <c r="D10" s="32">
        <v>3071</v>
      </c>
      <c r="E10" s="7" t="s">
        <v>56</v>
      </c>
    </row>
    <row r="11" spans="2:5" ht="24.75" customHeight="1">
      <c r="B11" s="8"/>
      <c r="C11" s="6" t="s">
        <v>20</v>
      </c>
      <c r="D11" s="32">
        <v>4338</v>
      </c>
      <c r="E11" s="56" t="s">
        <v>57</v>
      </c>
    </row>
    <row r="12" spans="2:5" ht="24.75" customHeight="1">
      <c r="B12" s="8"/>
      <c r="C12" s="6" t="s">
        <v>44</v>
      </c>
      <c r="D12" s="29">
        <v>26</v>
      </c>
      <c r="E12" s="7" t="s">
        <v>48</v>
      </c>
    </row>
    <row r="13" spans="2:5" ht="24.75" customHeight="1">
      <c r="B13" s="8"/>
      <c r="C13" s="6" t="s">
        <v>44</v>
      </c>
      <c r="D13" s="29">
        <v>26</v>
      </c>
      <c r="E13" s="7" t="s">
        <v>49</v>
      </c>
    </row>
    <row r="14" spans="2:5" ht="24.75" customHeight="1">
      <c r="B14" s="8"/>
      <c r="C14" s="6" t="s">
        <v>21</v>
      </c>
      <c r="D14" s="29">
        <v>30</v>
      </c>
      <c r="E14" s="7" t="s">
        <v>8</v>
      </c>
    </row>
    <row r="15" spans="2:5" ht="24.75" customHeight="1">
      <c r="B15" s="8"/>
      <c r="C15" s="6" t="s">
        <v>17</v>
      </c>
      <c r="D15" s="32">
        <v>792</v>
      </c>
      <c r="E15" s="7" t="s">
        <v>54</v>
      </c>
    </row>
    <row r="16" spans="2:5" ht="24.75" customHeight="1">
      <c r="B16" s="8"/>
      <c r="C16" s="6" t="s">
        <v>22</v>
      </c>
      <c r="D16" s="32">
        <v>158979209</v>
      </c>
      <c r="E16" s="9" t="s">
        <v>9</v>
      </c>
    </row>
    <row r="17" spans="2:5" ht="24.75" customHeight="1">
      <c r="B17" s="8"/>
      <c r="C17" s="6" t="s">
        <v>23</v>
      </c>
      <c r="D17" s="32">
        <v>11291570688</v>
      </c>
      <c r="E17" s="9" t="s">
        <v>9</v>
      </c>
    </row>
    <row r="18" spans="2:5" ht="24.75" customHeight="1">
      <c r="B18" s="8"/>
      <c r="C18" s="6" t="s">
        <v>23</v>
      </c>
      <c r="D18" s="32">
        <v>11426886239</v>
      </c>
      <c r="E18" s="7" t="s">
        <v>10</v>
      </c>
    </row>
    <row r="19" spans="2:5" ht="24.75" customHeight="1">
      <c r="B19" s="8"/>
      <c r="C19" s="6" t="s">
        <v>45</v>
      </c>
      <c r="D19" s="33">
        <v>1.0119837668946983</v>
      </c>
      <c r="E19" s="7" t="s">
        <v>11</v>
      </c>
    </row>
    <row r="20" spans="2:5" ht="24.75" customHeight="1">
      <c r="B20" s="8"/>
      <c r="C20" s="6" t="s">
        <v>23</v>
      </c>
      <c r="D20" s="32">
        <v>1375260846</v>
      </c>
      <c r="E20" s="7" t="s">
        <v>12</v>
      </c>
    </row>
    <row r="21" spans="2:5" ht="24.75" customHeight="1" thickBot="1">
      <c r="B21" s="10" t="s">
        <v>55</v>
      </c>
      <c r="C21" s="11" t="s">
        <v>24</v>
      </c>
      <c r="D21" s="34">
        <v>12</v>
      </c>
      <c r="E21" s="12" t="s">
        <v>13</v>
      </c>
    </row>
    <row r="22" ht="19.5" customHeight="1" thickTop="1">
      <c r="D22" s="1"/>
    </row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 - دفتر فناوري اطلاعات و ارتباطات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5.28125" style="0" customWidth="1"/>
    <col min="2" max="2" width="22.57421875" style="0" customWidth="1"/>
    <col min="3" max="3" width="24.140625" style="0" customWidth="1"/>
    <col min="4" max="4" width="25.00390625" style="0" customWidth="1"/>
    <col min="5" max="5" width="18.421875" style="0" customWidth="1"/>
    <col min="6" max="6" width="20.140625" style="0" customWidth="1"/>
  </cols>
  <sheetData>
    <row r="1" spans="1:6" ht="23.25">
      <c r="A1" s="102" t="s">
        <v>37</v>
      </c>
      <c r="B1" s="102"/>
      <c r="C1" s="102"/>
      <c r="D1" s="102"/>
      <c r="E1" s="102"/>
      <c r="F1" s="102"/>
    </row>
    <row r="2" spans="1:6" ht="26.25" customHeight="1" thickBot="1">
      <c r="A2" s="101" t="str">
        <f>'p188'!B1</f>
        <v>تا پايان سال 88</v>
      </c>
      <c r="B2" s="101"/>
      <c r="C2" s="101"/>
      <c r="D2" s="101"/>
      <c r="E2" s="101"/>
      <c r="F2" s="101"/>
    </row>
    <row r="3" spans="1:6" ht="39.75" customHeight="1" thickTop="1">
      <c r="A3" s="20" t="s">
        <v>29</v>
      </c>
      <c r="B3" s="16" t="s">
        <v>30</v>
      </c>
      <c r="C3" s="16" t="s">
        <v>31</v>
      </c>
      <c r="D3" s="16" t="s">
        <v>31</v>
      </c>
      <c r="E3" s="16" t="s">
        <v>32</v>
      </c>
      <c r="F3" s="17" t="s">
        <v>33</v>
      </c>
    </row>
    <row r="4" spans="1:6" ht="39.75" customHeight="1">
      <c r="A4" s="21" t="s">
        <v>34</v>
      </c>
      <c r="B4" s="18" t="s">
        <v>35</v>
      </c>
      <c r="C4" s="18" t="s">
        <v>35</v>
      </c>
      <c r="D4" s="18" t="s">
        <v>0</v>
      </c>
      <c r="E4" s="18" t="s">
        <v>36</v>
      </c>
      <c r="F4" s="19"/>
    </row>
    <row r="5" spans="1:6" ht="39.75" customHeight="1">
      <c r="A5" s="38">
        <f>B5/C5</f>
        <v>1.0119837668946983</v>
      </c>
      <c r="B5" s="39">
        <v>11426886239</v>
      </c>
      <c r="C5" s="39">
        <v>11291570688</v>
      </c>
      <c r="D5" s="39">
        <v>158979209</v>
      </c>
      <c r="E5" s="39">
        <v>20861</v>
      </c>
      <c r="F5" s="40" t="s">
        <v>28</v>
      </c>
    </row>
    <row r="6" spans="1:6" ht="39.75" customHeight="1" thickBot="1">
      <c r="A6" s="41">
        <f>B6/C6</f>
        <v>1.0119837668946983</v>
      </c>
      <c r="B6" s="42">
        <v>11426886239</v>
      </c>
      <c r="C6" s="42">
        <v>11291570688</v>
      </c>
      <c r="D6" s="42">
        <v>158979209</v>
      </c>
      <c r="E6" s="42">
        <v>20861</v>
      </c>
      <c r="F6" s="43" t="s">
        <v>47</v>
      </c>
    </row>
    <row r="7" spans="1:6" ht="16.5" customHeight="1" thickTop="1">
      <c r="A7" s="44"/>
      <c r="B7" s="44"/>
      <c r="C7" s="44"/>
      <c r="D7" s="44"/>
      <c r="E7" s="44"/>
      <c r="F7" s="44"/>
    </row>
    <row r="8" spans="1:6" ht="36.75" thickBot="1">
      <c r="A8" s="103" t="s">
        <v>38</v>
      </c>
      <c r="B8" s="103"/>
      <c r="C8" s="103"/>
      <c r="D8" s="103"/>
      <c r="E8" s="103"/>
      <c r="F8" s="103"/>
    </row>
    <row r="9" spans="1:6" ht="39.75" customHeight="1" thickTop="1">
      <c r="A9" s="45" t="s">
        <v>39</v>
      </c>
      <c r="B9" s="46" t="s">
        <v>40</v>
      </c>
      <c r="C9" s="46" t="s">
        <v>41</v>
      </c>
      <c r="D9" s="46" t="s">
        <v>42</v>
      </c>
      <c r="E9" s="46" t="s">
        <v>43</v>
      </c>
      <c r="F9" s="47" t="s">
        <v>33</v>
      </c>
    </row>
    <row r="10" spans="1:6" ht="39.75" customHeight="1">
      <c r="A10" s="48"/>
      <c r="B10" s="49"/>
      <c r="C10" s="49"/>
      <c r="D10" s="49"/>
      <c r="E10" s="49"/>
      <c r="F10" s="50"/>
    </row>
    <row r="11" spans="1:6" ht="39.75" customHeight="1">
      <c r="A11" s="55">
        <f>+'[1]fvbn182'!$M$12</f>
        <v>0</v>
      </c>
      <c r="B11" s="51">
        <v>173</v>
      </c>
      <c r="C11" s="51">
        <v>405</v>
      </c>
      <c r="D11" s="51">
        <v>641</v>
      </c>
      <c r="E11" s="51">
        <v>17758</v>
      </c>
      <c r="F11" s="40" t="s">
        <v>28</v>
      </c>
    </row>
    <row r="12" spans="1:6" ht="39.75" customHeight="1" thickBot="1">
      <c r="A12" s="52">
        <f>SUM(A11)</f>
        <v>0</v>
      </c>
      <c r="B12" s="53">
        <v>173</v>
      </c>
      <c r="C12" s="53">
        <v>405</v>
      </c>
      <c r="D12" s="53">
        <v>641</v>
      </c>
      <c r="E12" s="53">
        <v>17758</v>
      </c>
      <c r="F12" s="54" t="s">
        <v>47</v>
      </c>
    </row>
    <row r="13" ht="13.5" thickTop="1"/>
    <row r="18" ht="13.5" thickBot="1"/>
    <row r="19" spans="2:5" ht="24" thickBot="1">
      <c r="B19" s="22">
        <v>1</v>
      </c>
      <c r="C19" s="22">
        <v>1</v>
      </c>
      <c r="D19" s="22">
        <v>1</v>
      </c>
      <c r="E19" s="22">
        <v>1</v>
      </c>
    </row>
    <row r="20" ht="24" thickBot="1">
      <c r="E20" s="22">
        <v>1</v>
      </c>
    </row>
  </sheetData>
  <sheetProtection/>
  <mergeCells count="3">
    <mergeCell ref="A1:F1"/>
    <mergeCell ref="A2:F2"/>
    <mergeCell ref="A8:F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 - دفتر فناوري اطلاعات و ارتباطات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7.5" customHeight="1" thickBot="1">
      <c r="B1" s="35" t="s">
        <v>61</v>
      </c>
      <c r="C1" s="36"/>
      <c r="D1" s="36" t="s">
        <v>25</v>
      </c>
      <c r="E1" s="37"/>
    </row>
    <row r="2" spans="2:5" ht="24.75" customHeight="1" thickTop="1">
      <c r="B2" s="2" t="s">
        <v>27</v>
      </c>
      <c r="C2" s="3" t="s">
        <v>14</v>
      </c>
      <c r="D2" s="3" t="s">
        <v>26</v>
      </c>
      <c r="E2" s="4" t="s">
        <v>1</v>
      </c>
    </row>
    <row r="3" spans="2:5" ht="24.75" customHeight="1">
      <c r="B3" s="61" t="s">
        <v>28</v>
      </c>
      <c r="C3" s="62" t="s">
        <v>15</v>
      </c>
      <c r="D3" s="57">
        <v>1968.5</v>
      </c>
      <c r="E3" s="63" t="s">
        <v>2</v>
      </c>
    </row>
    <row r="4" spans="2:5" ht="24.75" customHeight="1">
      <c r="B4" s="64"/>
      <c r="C4" s="62" t="s">
        <v>16</v>
      </c>
      <c r="D4" s="57">
        <v>7</v>
      </c>
      <c r="E4" s="63" t="s">
        <v>3</v>
      </c>
    </row>
    <row r="5" spans="2:5" ht="24.75" customHeight="1">
      <c r="B5" s="65"/>
      <c r="C5" s="66" t="s">
        <v>17</v>
      </c>
      <c r="D5" s="67">
        <v>21814</v>
      </c>
      <c r="E5" s="68" t="s">
        <v>46</v>
      </c>
    </row>
    <row r="6" spans="2:5" ht="24.75" customHeight="1">
      <c r="B6" s="104" t="s">
        <v>62</v>
      </c>
      <c r="C6" s="105"/>
      <c r="D6" s="105"/>
      <c r="E6" s="106"/>
    </row>
    <row r="7" spans="2:5" ht="24.75" customHeight="1">
      <c r="B7" s="64"/>
      <c r="C7" s="62" t="s">
        <v>18</v>
      </c>
      <c r="D7" s="57">
        <v>515.8670000000001</v>
      </c>
      <c r="E7" s="63" t="s">
        <v>4</v>
      </c>
    </row>
    <row r="8" spans="2:5" ht="24.75" customHeight="1">
      <c r="B8" s="64"/>
      <c r="C8" s="62" t="s">
        <v>18</v>
      </c>
      <c r="D8" s="57">
        <v>312</v>
      </c>
      <c r="E8" s="63" t="s">
        <v>5</v>
      </c>
    </row>
    <row r="9" spans="2:5" ht="24.75" customHeight="1">
      <c r="B9" s="5" t="s">
        <v>66</v>
      </c>
      <c r="C9" s="6" t="s">
        <v>19</v>
      </c>
      <c r="D9" s="32">
        <v>671</v>
      </c>
      <c r="E9" s="7" t="s">
        <v>6</v>
      </c>
    </row>
    <row r="10" spans="2:5" ht="24.75" customHeight="1">
      <c r="B10" s="8"/>
      <c r="C10" s="6" t="s">
        <v>19</v>
      </c>
      <c r="D10" s="32">
        <v>2385</v>
      </c>
      <c r="E10" s="7" t="s">
        <v>56</v>
      </c>
    </row>
    <row r="11" spans="2:5" ht="24.75" customHeight="1">
      <c r="B11" s="8"/>
      <c r="C11" s="6" t="s">
        <v>20</v>
      </c>
      <c r="D11" s="32">
        <v>6491</v>
      </c>
      <c r="E11" s="56" t="s">
        <v>57</v>
      </c>
    </row>
    <row r="12" spans="2:5" ht="24.75" customHeight="1">
      <c r="B12" s="8"/>
      <c r="C12" s="6" t="s">
        <v>44</v>
      </c>
      <c r="D12" s="29">
        <v>30</v>
      </c>
      <c r="E12" s="7" t="s">
        <v>48</v>
      </c>
    </row>
    <row r="13" spans="2:5" ht="24.75" customHeight="1">
      <c r="B13" s="8"/>
      <c r="C13" s="6" t="s">
        <v>44</v>
      </c>
      <c r="D13" s="29">
        <v>30</v>
      </c>
      <c r="E13" s="7" t="s">
        <v>49</v>
      </c>
    </row>
    <row r="14" spans="2:5" ht="24.75" customHeight="1">
      <c r="B14" s="8"/>
      <c r="C14" s="6" t="s">
        <v>21</v>
      </c>
      <c r="D14" s="29">
        <v>31</v>
      </c>
      <c r="E14" s="7" t="s">
        <v>8</v>
      </c>
    </row>
    <row r="15" spans="2:5" ht="24.75" customHeight="1">
      <c r="B15" s="8"/>
      <c r="C15" s="6" t="s">
        <v>17</v>
      </c>
      <c r="D15" s="32">
        <v>1139</v>
      </c>
      <c r="E15" s="7" t="s">
        <v>54</v>
      </c>
    </row>
    <row r="16" spans="2:5" ht="24.75" customHeight="1">
      <c r="B16" s="8"/>
      <c r="C16" s="6" t="s">
        <v>22</v>
      </c>
      <c r="D16" s="32">
        <v>154502964</v>
      </c>
      <c r="E16" s="9" t="s">
        <v>9</v>
      </c>
    </row>
    <row r="17" spans="2:5" ht="24.75" customHeight="1">
      <c r="B17" s="8"/>
      <c r="C17" s="6" t="s">
        <v>23</v>
      </c>
      <c r="D17" s="32">
        <v>14547315381</v>
      </c>
      <c r="E17" s="9" t="s">
        <v>9</v>
      </c>
    </row>
    <row r="18" spans="2:5" ht="24.75" customHeight="1">
      <c r="B18" s="8"/>
      <c r="C18" s="6" t="s">
        <v>23</v>
      </c>
      <c r="D18" s="32">
        <v>12484474134</v>
      </c>
      <c r="E18" s="7" t="s">
        <v>10</v>
      </c>
    </row>
    <row r="19" spans="2:5" ht="24.75" customHeight="1">
      <c r="B19" s="8"/>
      <c r="C19" s="6" t="s">
        <v>45</v>
      </c>
      <c r="D19" s="33">
        <v>0.8581978053700381</v>
      </c>
      <c r="E19" s="7" t="s">
        <v>11</v>
      </c>
    </row>
    <row r="20" spans="2:5" ht="24.75" customHeight="1">
      <c r="B20" s="8"/>
      <c r="C20" s="6" t="s">
        <v>23</v>
      </c>
      <c r="D20" s="32">
        <v>3438102093</v>
      </c>
      <c r="E20" s="7" t="s">
        <v>12</v>
      </c>
    </row>
    <row r="21" spans="2:5" ht="24.75" customHeight="1" thickBot="1">
      <c r="B21" s="10" t="s">
        <v>63</v>
      </c>
      <c r="C21" s="11" t="s">
        <v>24</v>
      </c>
      <c r="D21" s="34">
        <v>11</v>
      </c>
      <c r="E21" s="12" t="s">
        <v>13</v>
      </c>
    </row>
    <row r="22" ht="19.5" customHeight="1" thickTop="1">
      <c r="D22" s="1"/>
    </row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 - دفتر فناوري اطلاعات و ارتباطات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6">
      <selection activeCell="D12" sqref="D12"/>
    </sheetView>
  </sheetViews>
  <sheetFormatPr defaultColWidth="9.140625" defaultRowHeight="12.75"/>
  <cols>
    <col min="1" max="1" width="15.28125" style="0" customWidth="1"/>
    <col min="2" max="2" width="22.57421875" style="0" customWidth="1"/>
    <col min="3" max="3" width="24.140625" style="0" customWidth="1"/>
    <col min="4" max="4" width="25.00390625" style="0" customWidth="1"/>
    <col min="5" max="5" width="18.421875" style="0" customWidth="1"/>
    <col min="6" max="6" width="20.140625" style="0" customWidth="1"/>
  </cols>
  <sheetData>
    <row r="1" spans="1:6" ht="23.25">
      <c r="A1" s="102" t="s">
        <v>37</v>
      </c>
      <c r="B1" s="102"/>
      <c r="C1" s="102"/>
      <c r="D1" s="102"/>
      <c r="E1" s="102"/>
      <c r="F1" s="102"/>
    </row>
    <row r="2" spans="1:6" ht="26.25" customHeight="1" thickBot="1">
      <c r="A2" s="101" t="str">
        <f>'p189'!B1</f>
        <v>تا پايان سال 89</v>
      </c>
      <c r="B2" s="101"/>
      <c r="C2" s="101"/>
      <c r="D2" s="101"/>
      <c r="E2" s="101"/>
      <c r="F2" s="101"/>
    </row>
    <row r="3" spans="1:6" ht="39.75" customHeight="1" thickTop="1">
      <c r="A3" s="20" t="s">
        <v>29</v>
      </c>
      <c r="B3" s="16" t="s">
        <v>30</v>
      </c>
      <c r="C3" s="16" t="s">
        <v>31</v>
      </c>
      <c r="D3" s="16" t="s">
        <v>31</v>
      </c>
      <c r="E3" s="16" t="s">
        <v>32</v>
      </c>
      <c r="F3" s="17" t="s">
        <v>33</v>
      </c>
    </row>
    <row r="4" spans="1:6" ht="39.75" customHeight="1">
      <c r="A4" s="21" t="s">
        <v>34</v>
      </c>
      <c r="B4" s="18" t="s">
        <v>35</v>
      </c>
      <c r="C4" s="18" t="s">
        <v>35</v>
      </c>
      <c r="D4" s="18" t="s">
        <v>0</v>
      </c>
      <c r="E4" s="18" t="s">
        <v>36</v>
      </c>
      <c r="F4" s="19"/>
    </row>
    <row r="5" spans="1:6" ht="39.75" customHeight="1">
      <c r="A5" s="38">
        <f>B5/C5</f>
        <v>0.8581978053700381</v>
      </c>
      <c r="B5" s="39">
        <v>12484474134</v>
      </c>
      <c r="C5" s="39">
        <v>14547315381</v>
      </c>
      <c r="D5" s="39">
        <v>154502964</v>
      </c>
      <c r="E5" s="39">
        <v>21814</v>
      </c>
      <c r="F5" s="40" t="s">
        <v>28</v>
      </c>
    </row>
    <row r="6" spans="1:6" ht="39.75" customHeight="1" thickBot="1">
      <c r="A6" s="41">
        <f>B6/C6</f>
        <v>0.8581978053700381</v>
      </c>
      <c r="B6" s="42">
        <f>SUM(B5)</f>
        <v>12484474134</v>
      </c>
      <c r="C6" s="42">
        <f>SUM(C5)</f>
        <v>14547315381</v>
      </c>
      <c r="D6" s="42">
        <f>SUM(D5)</f>
        <v>154502964</v>
      </c>
      <c r="E6" s="42">
        <f>SUM(E5)</f>
        <v>21814</v>
      </c>
      <c r="F6" s="43" t="s">
        <v>47</v>
      </c>
    </row>
    <row r="7" spans="1:6" ht="16.5" customHeight="1" thickTop="1">
      <c r="A7" s="44"/>
      <c r="B7" s="44"/>
      <c r="C7" s="44"/>
      <c r="D7" s="44"/>
      <c r="E7" s="44"/>
      <c r="F7" s="44"/>
    </row>
    <row r="8" spans="1:6" ht="36.75" thickBot="1">
      <c r="A8" s="103" t="s">
        <v>38</v>
      </c>
      <c r="B8" s="103"/>
      <c r="C8" s="103"/>
      <c r="D8" s="103"/>
      <c r="E8" s="103"/>
      <c r="F8" s="103"/>
    </row>
    <row r="9" spans="1:6" ht="39.75" customHeight="1" thickTop="1">
      <c r="A9" s="45" t="s">
        <v>39</v>
      </c>
      <c r="B9" s="46" t="s">
        <v>40</v>
      </c>
      <c r="C9" s="46" t="s">
        <v>41</v>
      </c>
      <c r="D9" s="46" t="s">
        <v>42</v>
      </c>
      <c r="E9" s="46" t="s">
        <v>43</v>
      </c>
      <c r="F9" s="47" t="s">
        <v>33</v>
      </c>
    </row>
    <row r="10" spans="1:6" ht="39.75" customHeight="1">
      <c r="A10" s="48"/>
      <c r="B10" s="49"/>
      <c r="C10" s="49"/>
      <c r="D10" s="49"/>
      <c r="E10" s="49"/>
      <c r="F10" s="50"/>
    </row>
    <row r="11" spans="1:6" ht="39.75" customHeight="1">
      <c r="A11" s="55">
        <v>1951</v>
      </c>
      <c r="B11" s="51">
        <v>158</v>
      </c>
      <c r="C11" s="51">
        <v>466</v>
      </c>
      <c r="D11" s="51">
        <v>603</v>
      </c>
      <c r="E11" s="51">
        <v>18636</v>
      </c>
      <c r="F11" s="40" t="s">
        <v>28</v>
      </c>
    </row>
    <row r="12" spans="1:6" ht="39.75" customHeight="1" thickBot="1">
      <c r="A12" s="52">
        <f>SUM(A11)</f>
        <v>1951</v>
      </c>
      <c r="B12" s="53">
        <f>SUM(B11)</f>
        <v>158</v>
      </c>
      <c r="C12" s="53">
        <f>SUM(C11)</f>
        <v>466</v>
      </c>
      <c r="D12" s="53">
        <f>SUM(D11)</f>
        <v>603</v>
      </c>
      <c r="E12" s="53">
        <f>SUM(E11)</f>
        <v>18636</v>
      </c>
      <c r="F12" s="54" t="s">
        <v>47</v>
      </c>
    </row>
    <row r="13" ht="13.5" thickTop="1"/>
    <row r="18" ht="13.5" thickBot="1"/>
    <row r="19" spans="2:5" ht="24" thickBot="1">
      <c r="B19" s="22">
        <f>IF(B6='p189'!D18,1," ")</f>
        <v>1</v>
      </c>
      <c r="C19" s="22">
        <f>IF(C6='p189'!D17,1," ")</f>
        <v>1</v>
      </c>
      <c r="D19" s="22">
        <f>IF(D6='p189'!D16,1," ")</f>
        <v>1</v>
      </c>
      <c r="E19" s="22">
        <f>IF(E6='p189'!D5,1," ")</f>
        <v>1</v>
      </c>
    </row>
    <row r="20" ht="24" thickBot="1">
      <c r="E20" s="22">
        <f>IF(SUM(A12:E12)=E6,1," ")</f>
        <v>1</v>
      </c>
    </row>
  </sheetData>
  <sheetProtection/>
  <mergeCells count="3">
    <mergeCell ref="A1:F1"/>
    <mergeCell ref="A2:F2"/>
    <mergeCell ref="A8:F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 - دفتر فناوري اطلاعات و ارتباطات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2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.421875" style="0" customWidth="1"/>
    <col min="2" max="2" width="37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7.5" customHeight="1" thickBot="1">
      <c r="B1" s="35" t="s">
        <v>64</v>
      </c>
      <c r="C1" s="36"/>
      <c r="D1" s="36" t="s">
        <v>25</v>
      </c>
      <c r="E1" s="37"/>
    </row>
    <row r="2" spans="2:5" ht="24.75" customHeight="1" thickTop="1">
      <c r="B2" s="2" t="s">
        <v>27</v>
      </c>
      <c r="C2" s="3" t="s">
        <v>14</v>
      </c>
      <c r="D2" s="3" t="s">
        <v>26</v>
      </c>
      <c r="E2" s="4" t="s">
        <v>1</v>
      </c>
    </row>
    <row r="3" spans="2:5" ht="24.75" customHeight="1">
      <c r="B3" s="5" t="s">
        <v>28</v>
      </c>
      <c r="C3" s="6" t="s">
        <v>15</v>
      </c>
      <c r="D3" s="57">
        <v>1968.5</v>
      </c>
      <c r="E3" s="7" t="s">
        <v>2</v>
      </c>
    </row>
    <row r="4" spans="2:5" ht="24.75" customHeight="1">
      <c r="B4" s="8"/>
      <c r="C4" s="6" t="s">
        <v>16</v>
      </c>
      <c r="D4" s="57">
        <v>7</v>
      </c>
      <c r="E4" s="7" t="s">
        <v>3</v>
      </c>
    </row>
    <row r="5" spans="2:5" ht="24.75" customHeight="1">
      <c r="B5" s="13"/>
      <c r="C5" s="14" t="s">
        <v>17</v>
      </c>
      <c r="D5" s="30">
        <v>23119</v>
      </c>
      <c r="E5" s="15" t="s">
        <v>46</v>
      </c>
    </row>
    <row r="6" spans="2:5" ht="24.75" customHeight="1">
      <c r="B6" s="98" t="s">
        <v>67</v>
      </c>
      <c r="C6" s="99"/>
      <c r="D6" s="99"/>
      <c r="E6" s="100"/>
    </row>
    <row r="7" spans="2:5" ht="24.75" customHeight="1">
      <c r="B7" s="8"/>
      <c r="C7" s="6" t="s">
        <v>18</v>
      </c>
      <c r="D7" s="57">
        <v>518.1600000000001</v>
      </c>
      <c r="E7" s="7" t="s">
        <v>4</v>
      </c>
    </row>
    <row r="8" spans="2:5" ht="24.75" customHeight="1">
      <c r="B8" s="8"/>
      <c r="C8" s="6" t="s">
        <v>18</v>
      </c>
      <c r="D8" s="57">
        <v>317.78</v>
      </c>
      <c r="E8" s="7" t="s">
        <v>5</v>
      </c>
    </row>
    <row r="9" spans="2:5" ht="24.75" customHeight="1">
      <c r="B9" s="5" t="s">
        <v>65</v>
      </c>
      <c r="C9" s="6" t="s">
        <v>19</v>
      </c>
      <c r="D9" s="32">
        <v>687</v>
      </c>
      <c r="E9" s="7" t="s">
        <v>6</v>
      </c>
    </row>
    <row r="10" spans="2:5" ht="24.75" customHeight="1">
      <c r="B10" s="8"/>
      <c r="C10" s="6" t="s">
        <v>19</v>
      </c>
      <c r="D10" s="32">
        <v>2965</v>
      </c>
      <c r="E10" s="7" t="s">
        <v>56</v>
      </c>
    </row>
    <row r="11" spans="2:5" ht="24.75" customHeight="1">
      <c r="B11" s="8"/>
      <c r="C11" s="6" t="s">
        <v>20</v>
      </c>
      <c r="D11" s="32">
        <v>5533</v>
      </c>
      <c r="E11" s="56" t="s">
        <v>57</v>
      </c>
    </row>
    <row r="12" spans="2:5" ht="24.75" customHeight="1">
      <c r="B12" s="8"/>
      <c r="C12" s="6" t="s">
        <v>44</v>
      </c>
      <c r="D12" s="29">
        <v>28</v>
      </c>
      <c r="E12" s="7" t="s">
        <v>48</v>
      </c>
    </row>
    <row r="13" spans="2:5" ht="24.75" customHeight="1">
      <c r="B13" s="8"/>
      <c r="C13" s="6" t="s">
        <v>44</v>
      </c>
      <c r="D13" s="29">
        <v>27</v>
      </c>
      <c r="E13" s="7" t="s">
        <v>49</v>
      </c>
    </row>
    <row r="14" spans="2:5" ht="24.75" customHeight="1">
      <c r="B14" s="8"/>
      <c r="C14" s="6" t="s">
        <v>21</v>
      </c>
      <c r="D14" s="29">
        <v>31</v>
      </c>
      <c r="E14" s="7" t="s">
        <v>8</v>
      </c>
    </row>
    <row r="15" spans="2:5" ht="24.75" customHeight="1">
      <c r="B15" s="8"/>
      <c r="C15" s="6" t="s">
        <v>17</v>
      </c>
      <c r="D15" s="32">
        <v>1141</v>
      </c>
      <c r="E15" s="7" t="s">
        <v>54</v>
      </c>
    </row>
    <row r="16" spans="2:5" ht="24.75" customHeight="1">
      <c r="B16" s="8"/>
      <c r="C16" s="6" t="s">
        <v>22</v>
      </c>
      <c r="D16" s="32">
        <v>152719938</v>
      </c>
      <c r="E16" s="9" t="s">
        <v>9</v>
      </c>
    </row>
    <row r="17" spans="2:5" ht="24.75" customHeight="1">
      <c r="B17" s="8"/>
      <c r="C17" s="6" t="s">
        <v>23</v>
      </c>
      <c r="D17" s="32">
        <v>32783006984</v>
      </c>
      <c r="E17" s="9" t="s">
        <v>9</v>
      </c>
    </row>
    <row r="18" spans="2:5" ht="24.75" customHeight="1">
      <c r="B18" s="8"/>
      <c r="C18" s="6" t="s">
        <v>23</v>
      </c>
      <c r="D18" s="32">
        <v>32239200795</v>
      </c>
      <c r="E18" s="7" t="s">
        <v>10</v>
      </c>
    </row>
    <row r="19" spans="2:5" ht="24.75" customHeight="1">
      <c r="B19" s="8"/>
      <c r="C19" s="6" t="s">
        <v>45</v>
      </c>
      <c r="D19" s="33">
        <v>0.9834119490849205</v>
      </c>
      <c r="E19" s="7" t="s">
        <v>11</v>
      </c>
    </row>
    <row r="20" spans="2:5" ht="24.75" customHeight="1">
      <c r="B20" s="8"/>
      <c r="C20" s="6" t="s">
        <v>23</v>
      </c>
      <c r="D20" s="32">
        <v>3981389012</v>
      </c>
      <c r="E20" s="7" t="s">
        <v>12</v>
      </c>
    </row>
    <row r="21" spans="2:5" ht="24.75" customHeight="1" thickBot="1">
      <c r="B21" s="10" t="s">
        <v>68</v>
      </c>
      <c r="C21" s="11" t="s">
        <v>24</v>
      </c>
      <c r="D21" s="34">
        <v>10</v>
      </c>
      <c r="E21" s="12" t="s">
        <v>13</v>
      </c>
    </row>
    <row r="22" ht="19.5" customHeight="1" thickTop="1">
      <c r="D22" s="1"/>
    </row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 - دفتر فناوري اطلاعات و ارتباطات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15.28125" style="0" customWidth="1"/>
    <col min="2" max="2" width="22.57421875" style="0" customWidth="1"/>
    <col min="3" max="3" width="24.140625" style="0" customWidth="1"/>
    <col min="4" max="4" width="25.00390625" style="0" customWidth="1"/>
    <col min="5" max="5" width="18.421875" style="0" customWidth="1"/>
    <col min="6" max="6" width="20.140625" style="0" customWidth="1"/>
  </cols>
  <sheetData>
    <row r="1" spans="1:6" ht="23.25">
      <c r="A1" s="102" t="s">
        <v>37</v>
      </c>
      <c r="B1" s="102"/>
      <c r="C1" s="102"/>
      <c r="D1" s="102"/>
      <c r="E1" s="102"/>
      <c r="F1" s="102"/>
    </row>
    <row r="2" spans="1:6" ht="26.25" customHeight="1" thickBot="1">
      <c r="A2" s="101" t="str">
        <f>'p190'!B1</f>
        <v>تا پایان سال 90</v>
      </c>
      <c r="B2" s="101"/>
      <c r="C2" s="101"/>
      <c r="D2" s="101"/>
      <c r="E2" s="101"/>
      <c r="F2" s="101"/>
    </row>
    <row r="3" spans="1:6" ht="39.75" customHeight="1" thickTop="1">
      <c r="A3" s="20" t="s">
        <v>29</v>
      </c>
      <c r="B3" s="16" t="s">
        <v>30</v>
      </c>
      <c r="C3" s="16" t="s">
        <v>31</v>
      </c>
      <c r="D3" s="16" t="s">
        <v>31</v>
      </c>
      <c r="E3" s="16" t="s">
        <v>32</v>
      </c>
      <c r="F3" s="17" t="s">
        <v>33</v>
      </c>
    </row>
    <row r="4" spans="1:6" ht="39.75" customHeight="1">
      <c r="A4" s="21" t="s">
        <v>34</v>
      </c>
      <c r="B4" s="18" t="s">
        <v>35</v>
      </c>
      <c r="C4" s="18" t="s">
        <v>35</v>
      </c>
      <c r="D4" s="18" t="s">
        <v>0</v>
      </c>
      <c r="E4" s="18" t="s">
        <v>36</v>
      </c>
      <c r="F4" s="19"/>
    </row>
    <row r="5" spans="1:6" ht="39.75" customHeight="1">
      <c r="A5" s="38">
        <v>0.9834119490849205</v>
      </c>
      <c r="B5" s="39">
        <v>32239200795</v>
      </c>
      <c r="C5" s="39">
        <v>32783006984</v>
      </c>
      <c r="D5" s="39">
        <v>152719938</v>
      </c>
      <c r="E5" s="39">
        <v>23119</v>
      </c>
      <c r="F5" s="40" t="s">
        <v>28</v>
      </c>
    </row>
    <row r="6" spans="1:6" ht="39.75" customHeight="1" thickBot="1">
      <c r="A6" s="41">
        <v>0.9834119490849205</v>
      </c>
      <c r="B6" s="42">
        <v>32239200795</v>
      </c>
      <c r="C6" s="42">
        <v>32783006984</v>
      </c>
      <c r="D6" s="42">
        <v>152719938</v>
      </c>
      <c r="E6" s="42">
        <v>23119</v>
      </c>
      <c r="F6" s="43" t="s">
        <v>47</v>
      </c>
    </row>
    <row r="7" spans="1:6" ht="16.5" customHeight="1" thickTop="1">
      <c r="A7" s="44"/>
      <c r="B7" s="44"/>
      <c r="C7" s="44"/>
      <c r="D7" s="44"/>
      <c r="E7" s="44"/>
      <c r="F7" s="44"/>
    </row>
    <row r="8" spans="1:6" ht="36.75" thickBot="1">
      <c r="A8" s="103" t="s">
        <v>38</v>
      </c>
      <c r="B8" s="103"/>
      <c r="C8" s="103"/>
      <c r="D8" s="103"/>
      <c r="E8" s="103"/>
      <c r="F8" s="103"/>
    </row>
    <row r="9" spans="1:6" ht="39.75" customHeight="1" thickTop="1">
      <c r="A9" s="45" t="s">
        <v>39</v>
      </c>
      <c r="B9" s="46" t="s">
        <v>40</v>
      </c>
      <c r="C9" s="46" t="s">
        <v>41</v>
      </c>
      <c r="D9" s="46" t="s">
        <v>42</v>
      </c>
      <c r="E9" s="46" t="s">
        <v>43</v>
      </c>
      <c r="F9" s="47" t="s">
        <v>33</v>
      </c>
    </row>
    <row r="10" spans="1:6" ht="39.75" customHeight="1">
      <c r="A10" s="48"/>
      <c r="B10" s="49"/>
      <c r="C10" s="49"/>
      <c r="D10" s="49"/>
      <c r="E10" s="49"/>
      <c r="F10" s="50"/>
    </row>
    <row r="11" spans="1:6" ht="39.75" customHeight="1">
      <c r="A11" s="55">
        <v>2051</v>
      </c>
      <c r="B11" s="51">
        <v>174</v>
      </c>
      <c r="C11" s="51">
        <v>474</v>
      </c>
      <c r="D11" s="51">
        <v>635</v>
      </c>
      <c r="E11" s="51">
        <v>19785</v>
      </c>
      <c r="F11" s="40" t="s">
        <v>28</v>
      </c>
    </row>
    <row r="12" spans="1:6" ht="39.75" customHeight="1" thickBot="1">
      <c r="A12" s="52">
        <v>2051</v>
      </c>
      <c r="B12" s="53">
        <v>174</v>
      </c>
      <c r="C12" s="53">
        <v>474</v>
      </c>
      <c r="D12" s="53">
        <v>635</v>
      </c>
      <c r="E12" s="53">
        <v>19785</v>
      </c>
      <c r="F12" s="54" t="s">
        <v>47</v>
      </c>
    </row>
    <row r="13" ht="13.5" thickTop="1"/>
    <row r="18" ht="13.5" thickBot="1"/>
    <row r="19" spans="2:5" ht="24" thickBot="1">
      <c r="B19" s="22">
        <f>IF(B6='p190'!D18,1," ")</f>
        <v>1</v>
      </c>
      <c r="C19" s="22">
        <f>IF(C6='p190'!D17,1," ")</f>
        <v>1</v>
      </c>
      <c r="D19" s="22">
        <f>IF(D6='p190'!D16,1," ")</f>
        <v>1</v>
      </c>
      <c r="E19" s="22">
        <f>IF(E6='p190'!D5,1," ")</f>
        <v>1</v>
      </c>
    </row>
    <row r="20" ht="24" thickBot="1">
      <c r="E20" s="22">
        <f>IF(SUM(A12:E12)=E6,1," ")</f>
        <v>1</v>
      </c>
    </row>
  </sheetData>
  <sheetProtection/>
  <mergeCells count="3">
    <mergeCell ref="A1:F1"/>
    <mergeCell ref="A2:F2"/>
    <mergeCell ref="A8:F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 - دفتر فناوري اطلاعات و ارتباطات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TIMAS</dc:creator>
  <cp:keywords/>
  <dc:description/>
  <cp:lastModifiedBy>Zohreh Mozafarian</cp:lastModifiedBy>
  <cp:lastPrinted>2022-11-30T09:51:28Z</cp:lastPrinted>
  <dcterms:created xsi:type="dcterms:W3CDTF">2001-02-12T04:46:11Z</dcterms:created>
  <dcterms:modified xsi:type="dcterms:W3CDTF">2023-04-26T09:55:25Z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