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9720" windowHeight="5970" tabRatio="945" activeTab="0"/>
  </bookViews>
  <sheets>
    <sheet name="chart" sheetId="1" r:id="rId1"/>
    <sheet name="p187" sheetId="2" r:id="rId2"/>
    <sheet name="p287" sheetId="3" r:id="rId3"/>
    <sheet name="p188" sheetId="4" r:id="rId4"/>
    <sheet name="p288" sheetId="5" r:id="rId5"/>
    <sheet name="p189" sheetId="6" r:id="rId6"/>
    <sheet name="p289" sheetId="7" r:id="rId7"/>
    <sheet name="p190" sheetId="8" r:id="rId8"/>
    <sheet name="p290" sheetId="9" r:id="rId9"/>
    <sheet name="p191" sheetId="10" r:id="rId10"/>
    <sheet name="p291" sheetId="11" r:id="rId11"/>
    <sheet name="p192" sheetId="12" r:id="rId12"/>
    <sheet name="p292" sheetId="13" r:id="rId13"/>
    <sheet name="p193" sheetId="14" r:id="rId14"/>
    <sheet name="p293" sheetId="15" r:id="rId15"/>
    <sheet name="p194" sheetId="16" r:id="rId16"/>
    <sheet name="p294" sheetId="17" r:id="rId17"/>
    <sheet name="p195" sheetId="18" r:id="rId18"/>
    <sheet name="p295" sheetId="19" r:id="rId19"/>
    <sheet name="p196" sheetId="20" r:id="rId20"/>
    <sheet name="p296" sheetId="21" r:id="rId21"/>
    <sheet name="p197" sheetId="22" r:id="rId22"/>
    <sheet name="p297" sheetId="23" r:id="rId23"/>
    <sheet name="p198" sheetId="24" r:id="rId24"/>
    <sheet name="p298" sheetId="25" r:id="rId25"/>
    <sheet name="p199" sheetId="26" r:id="rId26"/>
    <sheet name="p299" sheetId="27" r:id="rId27"/>
    <sheet name="p11400" sheetId="28" r:id="rId28"/>
    <sheet name="p21400" sheetId="29" r:id="rId29"/>
    <sheet name="p11401" sheetId="30" r:id="rId30"/>
    <sheet name="p21401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</externalReferences>
  <definedNames/>
  <calcPr fullCalcOnLoad="1"/>
</workbook>
</file>

<file path=xl/sharedStrings.xml><?xml version="1.0" encoding="utf-8"?>
<sst xmlns="http://schemas.openxmlformats.org/spreadsheetml/2006/main" count="1045" uniqueCount="115">
  <si>
    <t>KWH</t>
  </si>
  <si>
    <t>شرح</t>
  </si>
  <si>
    <t>مساحت</t>
  </si>
  <si>
    <t>تعداد فيدرهاي موجود</t>
  </si>
  <si>
    <t>طول شبكه فشار متوسط</t>
  </si>
  <si>
    <t>طول شبكه فشار ضعيف</t>
  </si>
  <si>
    <t>تعداد ترانسفورماتور</t>
  </si>
  <si>
    <t>روشنايي معابر ( با چراغ لاك پشتي )</t>
  </si>
  <si>
    <t>تعداد روستاهاي برقدار شده</t>
  </si>
  <si>
    <t>انرژي فروخته شده</t>
  </si>
  <si>
    <t>ميزان وصولي</t>
  </si>
  <si>
    <t>درصد وصولي نسبت به فروش</t>
  </si>
  <si>
    <t>ميزان بدهي</t>
  </si>
  <si>
    <t>تعداد پرسنل</t>
  </si>
  <si>
    <t>واحد</t>
  </si>
  <si>
    <t>كيلومترمربع</t>
  </si>
  <si>
    <t>فيدر</t>
  </si>
  <si>
    <t>فقره</t>
  </si>
  <si>
    <t>كيلو متر</t>
  </si>
  <si>
    <t>دستگاه</t>
  </si>
  <si>
    <t>عدد</t>
  </si>
  <si>
    <t>روستا</t>
  </si>
  <si>
    <t>كيلووات ساعت</t>
  </si>
  <si>
    <t>ريال</t>
  </si>
  <si>
    <t>نفر</t>
  </si>
  <si>
    <t>ملاحظات</t>
  </si>
  <si>
    <t>مقدار</t>
  </si>
  <si>
    <t>موجودي مشتركين  به تفكيك تعرفه</t>
  </si>
  <si>
    <t>تجاري</t>
  </si>
  <si>
    <t>صنعتي</t>
  </si>
  <si>
    <t>كشاورزي</t>
  </si>
  <si>
    <t>عمومي</t>
  </si>
  <si>
    <t>خانگي</t>
  </si>
  <si>
    <t>ناحيه</t>
  </si>
  <si>
    <t>درصد وصولي</t>
  </si>
  <si>
    <t>وصولي</t>
  </si>
  <si>
    <t>فروش</t>
  </si>
  <si>
    <t>موجودي</t>
  </si>
  <si>
    <t>به فروش</t>
  </si>
  <si>
    <t>ريالي</t>
  </si>
  <si>
    <t>مشتركين</t>
  </si>
  <si>
    <t>نورآباد</t>
  </si>
  <si>
    <t>مگا وات</t>
  </si>
  <si>
    <t>درصد</t>
  </si>
  <si>
    <t>خلاصه آمار و اطلاعات مديريت برق ممسني</t>
  </si>
  <si>
    <t>خلاصه آمار نواحي ممسني</t>
  </si>
  <si>
    <t>رستم</t>
  </si>
  <si>
    <t xml:space="preserve">جمع </t>
  </si>
  <si>
    <t>جمع</t>
  </si>
  <si>
    <t xml:space="preserve">تعداد مشتركين </t>
  </si>
  <si>
    <t>تعداد انشعاب فروخته شده</t>
  </si>
  <si>
    <t>پيك بارهمزمان</t>
  </si>
  <si>
    <t>نور آباد -  رستم-مصيري</t>
  </si>
  <si>
    <t>مصيري</t>
  </si>
  <si>
    <t xml:space="preserve">پيك بار غيرهمزمان </t>
  </si>
  <si>
    <t>روشنايي معابر ( با چراغ كم مصرف 23 وات)</t>
  </si>
  <si>
    <t>تا پايان سال 1387</t>
  </si>
  <si>
    <t>به تفكيك تعرفه : خانگي 33779-عمومي 1700- كشاورزي 954- صنعتي249- تجاري 3157</t>
  </si>
  <si>
    <t>با قدرت 155715 KVA</t>
  </si>
  <si>
    <t>زيرديپلم 7 -ديپلم3- فوق ديپلم 1- ليسانس6</t>
  </si>
  <si>
    <t>روشنايي معابر (چراغ لاك پشتي با لامپ گازي )</t>
  </si>
  <si>
    <t>روشنايي معابر (چراغ لاك پشتي با لامپ پر بازده وكم مصرف)</t>
  </si>
  <si>
    <t>نور آباد</t>
  </si>
  <si>
    <t>با قدرت 116396 KVA</t>
  </si>
  <si>
    <t>تا پايان سال 88</t>
  </si>
  <si>
    <t>به تفكيك تعرفه : خانگي 26532-عمومي 1219- كشاورزي 666- صنعتي164- تجاري 2843</t>
  </si>
  <si>
    <t>زيرديپلم 5 -ديپلم3- فوق ديپلم 1- ليسانس3-فوق ليسانس 1</t>
  </si>
  <si>
    <t>تا پايان سال 89</t>
  </si>
  <si>
    <t>زيرديپلم 5 -ديپلم2- فوق ديپلم 2- ليسانس5-فوق ليسانس 0</t>
  </si>
  <si>
    <t>به تفكيك تعرفه : خانگي 28257-عمومي 1168- كشاورزي 791- صنعتي144- تجاري 3226</t>
  </si>
  <si>
    <t>تا پایان سال 90</t>
  </si>
  <si>
    <t>زيرديپلم 3 -ديپلم2- فوق ديپلم 2- ليسانس5-فوق ليسانس 0</t>
  </si>
  <si>
    <t>به تفكيك تعرفه : خانگي 29953-عمومي 1231- كشاورزي 851- صنعتي145- تجاري 3468</t>
  </si>
  <si>
    <t>با قدرت 123195 KVA</t>
  </si>
  <si>
    <t>با قدرت 121316 KVA</t>
  </si>
  <si>
    <t>تا پایان سال 91</t>
  </si>
  <si>
    <t>به تفكيك تعرفه : خانگي 31396-عمومي 1275- كشاورزي 900- صنعتي149- تجاري 3622</t>
  </si>
  <si>
    <t>با قدرت 124725 KVA</t>
  </si>
  <si>
    <t>زيرديپلم 2 -ديپلم2- فوق ديپلم 2- ليسانس7-فوق ليسانس 0</t>
  </si>
  <si>
    <t>تا پایان سال 92</t>
  </si>
  <si>
    <t>به تفكيك تعرفه : خانگي 32615-عمومي 1300- كشاورزي 940- صنعتي169- تجاري 3800</t>
  </si>
  <si>
    <t>با قدرت132255 KVA</t>
  </si>
  <si>
    <t>زيرديپلم 1 -ديپلم1- فوق ديپلم 2- ليسانس9-فوق ليسانس 0</t>
  </si>
  <si>
    <t>زيرديپلم 0 -ديپلم0- فوق ديپلم 1- ليسانس11-فوق ليسانس 0</t>
  </si>
  <si>
    <t>تا پایان سال 93</t>
  </si>
  <si>
    <t>به تفكيك تعرفه : خانگي 33822-عمومي 1383- كشاورزي 985- صنعتي182- تجاري 4037</t>
  </si>
  <si>
    <t>باقدرت  132715  KVA</t>
  </si>
  <si>
    <t>تا پایان سال  1394</t>
  </si>
  <si>
    <t>باقدرت  141535  KVA</t>
  </si>
  <si>
    <t>به تفكيك تعرفه : خانگي 34691-عمومي 1473- كشاورزي 1017- صنعتي200- تجاري 4209</t>
  </si>
  <si>
    <t>زيرديپلم 0 -ديپلم0- فوق ديپلم 1- ليسانس10-فوق ليسانس 0</t>
  </si>
  <si>
    <t>زيرديپلم 0 -ديپلم0- فوق ديپلم 0- ليسانس15-فوق ليسانس 2</t>
  </si>
  <si>
    <t>تا پایان سال  1395</t>
  </si>
  <si>
    <t>به تفكيك تعرفه : خانگي 35844-عمومي 1590- كشاورزي 1046- صنعتي207- تجاري 4392</t>
  </si>
  <si>
    <t>باقدرت  148275  KVA</t>
  </si>
  <si>
    <t>روشنایی معابر</t>
  </si>
  <si>
    <t>تا پایان سال 1396</t>
  </si>
  <si>
    <t>به تفکیک تعرفه: خانگی36924-عمومی1026-کشاورزی1079-صنعتی204-تجاری4582-روشنایی معابر745</t>
  </si>
  <si>
    <t>با قدرت 156270 KVA</t>
  </si>
  <si>
    <t>زیر دیپلم0-دیپلم0-فوق دیپلم0-لیسانس15-فوق لیسانس2</t>
  </si>
  <si>
    <t>تا پایان سال  1397</t>
  </si>
  <si>
    <t>به تفکیک تعرفه: خانگی37953-عمومی1046-کشاورزی1090-صنعتی215-تجاری4745-روشنایی معابر745</t>
  </si>
  <si>
    <t>با قدرت 176640 KVA</t>
  </si>
  <si>
    <t>به تفکیک تعرفه: خانگی38716-عمومی1081-کشاورزی1105-صنعتی225-تجاری4918-روشنایی معابر745</t>
  </si>
  <si>
    <t>با قدرت 181420 KVA</t>
  </si>
  <si>
    <t>زیر دیپلم0-دیپلم0-فوق دیپلم0-لیسانس14-فوق لیسانس2</t>
  </si>
  <si>
    <t>تا پایان سال  1398</t>
  </si>
  <si>
    <t>تا پایان  سال  1399</t>
  </si>
  <si>
    <t>به تفکیک تعرفه: خانگی39934-عمومی1093-کشاورزی1120-صنعتی231-تجاری5056-روشنایی معابر745</t>
  </si>
  <si>
    <t>با قدرت 189805 KVA</t>
  </si>
  <si>
    <t>تا پایان   سال  1400</t>
  </si>
  <si>
    <t>به تفکیک تعرفه: خانگی40675-عمومی1107-کشاورزی1137-صنعتی236-تجاری5198-روشنایی معابر746</t>
  </si>
  <si>
    <t>با قدرت 194335 KVA</t>
  </si>
  <si>
    <t>زیر دیپلم0-دیپلم0-فوق دیپلم0-لیسانس13-فوق لیسانس2</t>
  </si>
  <si>
    <t>تا پایان   سال  1401</t>
  </si>
</sst>
</file>

<file path=xl/styles.xml><?xml version="1.0" encoding="utf-8"?>
<styleSheet xmlns="http://schemas.openxmlformats.org/spreadsheetml/2006/main">
  <numFmts count="35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ريال&quot;#,##0_-;&quot;ريال&quot;#,##0\-"/>
    <numFmt numFmtId="173" formatCode="&quot;ريال&quot;#,##0_-;[Red]&quot;ريال&quot;#,##0\-"/>
    <numFmt numFmtId="174" formatCode="&quot;ريال&quot;#,##0.00_-;&quot;ريال&quot;#,##0.00\-"/>
    <numFmt numFmtId="175" formatCode="&quot;ريال&quot;#,##0.00_-;[Red]&quot;ريال&quot;#,##0.00\-"/>
    <numFmt numFmtId="176" formatCode="_-&quot;ريال&quot;* #,##0_-;_-&quot;ريال&quot;* #,##0\-;_-&quot;ريال&quot;* &quot;-&quot;_-;_-@_-"/>
    <numFmt numFmtId="177" formatCode="_-&quot;ريال&quot;* #,##0.00_-;_-&quot;ريال&quot;* #,##0.00\-;_-&quot;ريال&quot;* &quot;-&quot;??_-;_-@_-"/>
    <numFmt numFmtId="178" formatCode="&quot;ريال&quot;\ #,##0;\-&quot;ريال&quot;\ #,##0"/>
    <numFmt numFmtId="179" formatCode="&quot;ريال&quot;\ #,##0;[Red]\-&quot;ريال&quot;\ #,##0"/>
    <numFmt numFmtId="180" formatCode="&quot;ريال&quot;\ #,##0.00;\-&quot;ريال&quot;\ #,##0.00"/>
    <numFmt numFmtId="181" formatCode="&quot;ريال&quot;\ #,##0.00;[Red]\-&quot;ريال&quot;\ #,##0.00"/>
    <numFmt numFmtId="182" formatCode="_-&quot;ريال&quot;\ * #,##0_-;\-&quot;ريال&quot;\ * #,##0_-;_-&quot;ريال&quot;\ * &quot;-&quot;_-;_-@_-"/>
    <numFmt numFmtId="183" formatCode="_-* #,##0_-;\-* #,##0_-;_-* &quot;-&quot;_-;_-@_-"/>
    <numFmt numFmtId="184" formatCode="_-&quot;ريال&quot;\ * #,##0.00_-;\-&quot;ريال&quot;\ * #,##0.00_-;_-&quot;ريال&quot;\ * &quot;-&quot;??_-;_-@_-"/>
    <numFmt numFmtId="185" formatCode="_-* #,##0.00_-;\-* #,##0.00_-;_-* &quot;-&quot;??_-;_-@_-"/>
    <numFmt numFmtId="186" formatCode="#,##0.0"/>
    <numFmt numFmtId="187" formatCode="0.0%"/>
    <numFmt numFmtId="188" formatCode="#,##0.000"/>
    <numFmt numFmtId="189" formatCode="#,##0.0000"/>
    <numFmt numFmtId="190" formatCode="0.0"/>
  </numFmts>
  <fonts count="59">
    <font>
      <sz val="10"/>
      <name val="Arial"/>
      <family val="0"/>
    </font>
    <font>
      <b/>
      <sz val="12"/>
      <name val="Nazanin"/>
      <family val="0"/>
    </font>
    <font>
      <b/>
      <sz val="12"/>
      <name val="Badr"/>
      <family val="0"/>
    </font>
    <font>
      <b/>
      <sz val="14"/>
      <name val="Nazanin"/>
      <family val="0"/>
    </font>
    <font>
      <sz val="12"/>
      <name val="Nazanin"/>
      <family val="0"/>
    </font>
    <font>
      <b/>
      <sz val="16"/>
      <name val="Badr"/>
      <family val="0"/>
    </font>
    <font>
      <sz val="8"/>
      <name val="Arial"/>
      <family val="2"/>
    </font>
    <font>
      <b/>
      <sz val="16"/>
      <name val="B Badr"/>
      <family val="0"/>
    </font>
    <font>
      <b/>
      <sz val="14"/>
      <name val="B Badr"/>
      <family val="0"/>
    </font>
    <font>
      <sz val="14"/>
      <name val="B Titr"/>
      <family val="0"/>
    </font>
    <font>
      <sz val="20"/>
      <name val="B Titr"/>
      <family val="0"/>
    </font>
    <font>
      <sz val="10"/>
      <name val="B Titr"/>
      <family val="0"/>
    </font>
    <font>
      <sz val="18"/>
      <name val="B Titr"/>
      <family val="0"/>
    </font>
    <font>
      <sz val="10"/>
      <name val="B Badr"/>
      <family val="0"/>
    </font>
    <font>
      <sz val="18"/>
      <name val="B Badr"/>
      <family val="0"/>
    </font>
    <font>
      <b/>
      <sz val="12"/>
      <name val="B Badr"/>
      <family val="0"/>
    </font>
    <font>
      <sz val="10"/>
      <name val="Nazanin"/>
      <family val="0"/>
    </font>
    <font>
      <b/>
      <sz val="10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2"/>
      <name val="B Titr"/>
      <family val="0"/>
    </font>
    <font>
      <sz val="12"/>
      <color indexed="8"/>
      <name val="B Titr"/>
      <family val="0"/>
    </font>
    <font>
      <sz val="16"/>
      <color indexed="12"/>
      <name val="B Titr"/>
      <family val="0"/>
    </font>
    <font>
      <sz val="13"/>
      <color indexed="12"/>
      <name val="B Titr"/>
      <family val="0"/>
    </font>
    <font>
      <sz val="12"/>
      <color indexed="12"/>
      <name val="B Titr"/>
      <family val="0"/>
    </font>
    <font>
      <sz val="11"/>
      <color indexed="12"/>
      <name val="B Titr"/>
      <family val="0"/>
    </font>
    <font>
      <sz val="14"/>
      <color indexed="12"/>
      <name val="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4" fillId="0" borderId="13" xfId="0" applyFont="1" applyBorder="1" applyAlignment="1">
      <alignment horizontal="center" readingOrder="2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5" fillId="0" borderId="18" xfId="0" applyFont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 vertical="top"/>
    </xf>
    <xf numFmtId="0" fontId="3" fillId="33" borderId="26" xfId="0" applyFont="1" applyFill="1" applyBorder="1" applyAlignment="1">
      <alignment horizontal="center" vertical="top"/>
    </xf>
    <xf numFmtId="0" fontId="3" fillId="33" borderId="27" xfId="0" applyFont="1" applyFill="1" applyBorder="1" applyAlignment="1">
      <alignment horizontal="center" vertical="top"/>
    </xf>
    <xf numFmtId="0" fontId="5" fillId="0" borderId="21" xfId="0" applyFont="1" applyBorder="1" applyAlignment="1">
      <alignment horizontal="right" vertical="center"/>
    </xf>
    <xf numFmtId="0" fontId="2" fillId="33" borderId="28" xfId="0" applyFont="1" applyFill="1" applyBorder="1" applyAlignment="1">
      <alignment horizontal="center" vertical="center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3" xfId="0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9" fontId="7" fillId="0" borderId="14" xfId="58" applyFont="1" applyBorder="1" applyAlignment="1">
      <alignment horizontal="center" vertical="center" readingOrder="2"/>
    </xf>
    <xf numFmtId="0" fontId="7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3" fontId="8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3" fontId="8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3" fontId="8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3" fontId="15" fillId="0" borderId="17" xfId="0" applyNumberFormat="1" applyFont="1" applyBorder="1" applyAlignment="1">
      <alignment horizontal="center"/>
    </xf>
    <xf numFmtId="9" fontId="8" fillId="0" borderId="13" xfId="58" applyFont="1" applyBorder="1" applyAlignment="1">
      <alignment horizontal="center"/>
    </xf>
    <xf numFmtId="9" fontId="8" fillId="0" borderId="16" xfId="58" applyFont="1" applyBorder="1" applyAlignment="1">
      <alignment horizont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/>
    </xf>
    <xf numFmtId="0" fontId="8" fillId="0" borderId="15" xfId="0" applyFont="1" applyBorder="1" applyAlignment="1">
      <alignment vertical="center"/>
    </xf>
    <xf numFmtId="0" fontId="1" fillId="0" borderId="15" xfId="0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wrapText="1"/>
    </xf>
    <xf numFmtId="0" fontId="0" fillId="35" borderId="3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1" fontId="15" fillId="0" borderId="14" xfId="55" applyNumberFormat="1" applyFont="1" applyBorder="1" applyAlignment="1">
      <alignment horizontal="center" vertical="center"/>
      <protection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8" fillId="33" borderId="36" xfId="0" applyFont="1" applyFill="1" applyBorder="1" applyAlignment="1">
      <alignment horizontal="center" vertical="center"/>
    </xf>
    <xf numFmtId="3" fontId="8" fillId="0" borderId="37" xfId="0" applyNumberFormat="1" applyFont="1" applyBorder="1" applyAlignment="1">
      <alignment horizontal="center"/>
    </xf>
    <xf numFmtId="3" fontId="15" fillId="0" borderId="38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4" xfId="55" applyNumberFormat="1" applyFont="1" applyBorder="1" applyAlignment="1">
      <alignment horizontal="center" vertical="center"/>
      <protection/>
    </xf>
    <xf numFmtId="0" fontId="8" fillId="0" borderId="39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2" fillId="0" borderId="0" xfId="0" applyFont="1" applyAlignment="1">
      <alignment horizontal="center"/>
    </xf>
    <xf numFmtId="0" fontId="9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187'!A1" /><Relationship Id="rId2" Type="http://schemas.openxmlformats.org/officeDocument/2006/relationships/hyperlink" Target="#'p287'!A1" /><Relationship Id="rId3" Type="http://schemas.openxmlformats.org/officeDocument/2006/relationships/hyperlink" Target="#'p188'!A1" /><Relationship Id="rId4" Type="http://schemas.openxmlformats.org/officeDocument/2006/relationships/hyperlink" Target="#'p288'!A1" /><Relationship Id="rId5" Type="http://schemas.openxmlformats.org/officeDocument/2006/relationships/hyperlink" Target="#'p189'!A1" /><Relationship Id="rId6" Type="http://schemas.openxmlformats.org/officeDocument/2006/relationships/hyperlink" Target="#'p289'!A1" /><Relationship Id="rId7" Type="http://schemas.openxmlformats.org/officeDocument/2006/relationships/hyperlink" Target="#'p190'!A1" /><Relationship Id="rId8" Type="http://schemas.openxmlformats.org/officeDocument/2006/relationships/hyperlink" Target="#'p290'!A1" /><Relationship Id="rId9" Type="http://schemas.openxmlformats.org/officeDocument/2006/relationships/hyperlink" Target="#'p191'!A1" /><Relationship Id="rId10" Type="http://schemas.openxmlformats.org/officeDocument/2006/relationships/hyperlink" Target="#'p291'!A1" /><Relationship Id="rId11" Type="http://schemas.openxmlformats.org/officeDocument/2006/relationships/hyperlink" Target="#'p292'!A1" /><Relationship Id="rId12" Type="http://schemas.openxmlformats.org/officeDocument/2006/relationships/hyperlink" Target="#'p192'!A1" /><Relationship Id="rId13" Type="http://schemas.openxmlformats.org/officeDocument/2006/relationships/hyperlink" Target="#'p193'!A1" /><Relationship Id="rId14" Type="http://schemas.openxmlformats.org/officeDocument/2006/relationships/hyperlink" Target="#'p293'!A1" /><Relationship Id="rId15" Type="http://schemas.openxmlformats.org/officeDocument/2006/relationships/hyperlink" Target="#'p194'!A1" /><Relationship Id="rId16" Type="http://schemas.openxmlformats.org/officeDocument/2006/relationships/hyperlink" Target="#'p294'!A1" /><Relationship Id="rId17" Type="http://schemas.openxmlformats.org/officeDocument/2006/relationships/hyperlink" Target="#'p195'!A1" /><Relationship Id="rId18" Type="http://schemas.openxmlformats.org/officeDocument/2006/relationships/hyperlink" Target="#'p295'!A1" /><Relationship Id="rId19" Type="http://schemas.openxmlformats.org/officeDocument/2006/relationships/hyperlink" Target="#'p196'!A1" /><Relationship Id="rId20" Type="http://schemas.openxmlformats.org/officeDocument/2006/relationships/hyperlink" Target="#'p296'!A1" /><Relationship Id="rId21" Type="http://schemas.openxmlformats.org/officeDocument/2006/relationships/hyperlink" Target="#'p297'!A1" /><Relationship Id="rId22" Type="http://schemas.openxmlformats.org/officeDocument/2006/relationships/hyperlink" Target="#'p197'!A1" /><Relationship Id="rId23" Type="http://schemas.openxmlformats.org/officeDocument/2006/relationships/hyperlink" Target="#'p298'!A1" /><Relationship Id="rId24" Type="http://schemas.openxmlformats.org/officeDocument/2006/relationships/hyperlink" Target="#'p198'!A1" /><Relationship Id="rId25" Type="http://schemas.openxmlformats.org/officeDocument/2006/relationships/hyperlink" Target="#'p199'!A1" /><Relationship Id="rId26" Type="http://schemas.openxmlformats.org/officeDocument/2006/relationships/hyperlink" Target="#'p299'!A1" /><Relationship Id="rId27" Type="http://schemas.openxmlformats.org/officeDocument/2006/relationships/hyperlink" Target="#'p11400'!A1" /><Relationship Id="rId28" Type="http://schemas.openxmlformats.org/officeDocument/2006/relationships/hyperlink" Target="#'p21400'!A1" /><Relationship Id="rId29" Type="http://schemas.openxmlformats.org/officeDocument/2006/relationships/hyperlink" Target="#'p21401'!A1" /><Relationship Id="rId30" Type="http://schemas.openxmlformats.org/officeDocument/2006/relationships/hyperlink" Target="#'p11401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1</xdr:row>
      <xdr:rowOff>114300</xdr:rowOff>
    </xdr:from>
    <xdr:ext cx="3276600" cy="542925"/>
    <xdr:sp fLocksText="0">
      <xdr:nvSpPr>
        <xdr:cNvPr id="1" name="Text Box 13"/>
        <xdr:cNvSpPr txBox="1">
          <a:spLocks noChangeArrowheads="1"/>
        </xdr:cNvSpPr>
      </xdr:nvSpPr>
      <xdr:spPr>
        <a:xfrm>
          <a:off x="2152650" y="2762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خلاصه آمار مديريت برق ممسني تا پايان سال 87</a:t>
          </a:r>
        </a:p>
      </xdr:txBody>
    </xdr:sp>
    <xdr:clientData/>
  </xdr:oneCellAnchor>
  <xdr:twoCellAnchor>
    <xdr:from>
      <xdr:col>2</xdr:col>
      <xdr:colOff>333375</xdr:colOff>
      <xdr:row>1</xdr:row>
      <xdr:rowOff>114300</xdr:rowOff>
    </xdr:from>
    <xdr:to>
      <xdr:col>3</xdr:col>
      <xdr:colOff>323850</xdr:colOff>
      <xdr:row>3</xdr:row>
      <xdr:rowOff>57150</xdr:rowOff>
    </xdr:to>
    <xdr:sp fLocksText="0">
      <xdr:nvSpPr>
        <xdr:cNvPr id="2" name="Text Box 14">
          <a:hlinkClick r:id="rId1"/>
        </xdr:cNvPr>
        <xdr:cNvSpPr txBox="1">
          <a:spLocks noChangeArrowheads="1"/>
        </xdr:cNvSpPr>
      </xdr:nvSpPr>
      <xdr:spPr>
        <a:xfrm>
          <a:off x="1552575" y="2762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333375</xdr:colOff>
      <xdr:row>3</xdr:row>
      <xdr:rowOff>66675</xdr:rowOff>
    </xdr:from>
    <xdr:to>
      <xdr:col>3</xdr:col>
      <xdr:colOff>323850</xdr:colOff>
      <xdr:row>5</xdr:row>
      <xdr:rowOff>9525</xdr:rowOff>
    </xdr:to>
    <xdr:sp fLocksText="0">
      <xdr:nvSpPr>
        <xdr:cNvPr id="3" name="Text Box 15">
          <a:hlinkClick r:id="rId2"/>
        </xdr:cNvPr>
        <xdr:cNvSpPr txBox="1">
          <a:spLocks noChangeArrowheads="1"/>
        </xdr:cNvSpPr>
      </xdr:nvSpPr>
      <xdr:spPr>
        <a:xfrm>
          <a:off x="1552575" y="5524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323850</xdr:colOff>
      <xdr:row>5</xdr:row>
      <xdr:rowOff>9525</xdr:rowOff>
    </xdr:from>
    <xdr:ext cx="3276600" cy="542925"/>
    <xdr:sp fLocksText="0">
      <xdr:nvSpPr>
        <xdr:cNvPr id="4" name="Text Box 13"/>
        <xdr:cNvSpPr txBox="1">
          <a:spLocks noChangeArrowheads="1"/>
        </xdr:cNvSpPr>
      </xdr:nvSpPr>
      <xdr:spPr>
        <a:xfrm>
          <a:off x="2152650" y="8191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ممسني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پايان سال 88</a:t>
          </a:r>
        </a:p>
      </xdr:txBody>
    </xdr:sp>
    <xdr:clientData/>
  </xdr:oneCellAnchor>
  <xdr:twoCellAnchor>
    <xdr:from>
      <xdr:col>2</xdr:col>
      <xdr:colOff>333375</xdr:colOff>
      <xdr:row>5</xdr:row>
      <xdr:rowOff>9525</xdr:rowOff>
    </xdr:from>
    <xdr:to>
      <xdr:col>3</xdr:col>
      <xdr:colOff>323850</xdr:colOff>
      <xdr:row>6</xdr:row>
      <xdr:rowOff>114300</xdr:rowOff>
    </xdr:to>
    <xdr:sp fLocksText="0">
      <xdr:nvSpPr>
        <xdr:cNvPr id="5" name="Text Box 14">
          <a:hlinkClick r:id="rId3"/>
        </xdr:cNvPr>
        <xdr:cNvSpPr txBox="1">
          <a:spLocks noChangeArrowheads="1"/>
        </xdr:cNvSpPr>
      </xdr:nvSpPr>
      <xdr:spPr>
        <a:xfrm>
          <a:off x="1552575" y="8191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333375</xdr:colOff>
      <xdr:row>6</xdr:row>
      <xdr:rowOff>123825</xdr:rowOff>
    </xdr:from>
    <xdr:to>
      <xdr:col>3</xdr:col>
      <xdr:colOff>323850</xdr:colOff>
      <xdr:row>8</xdr:row>
      <xdr:rowOff>66675</xdr:rowOff>
    </xdr:to>
    <xdr:sp fLocksText="0">
      <xdr:nvSpPr>
        <xdr:cNvPr id="6" name="Text Box 15">
          <a:hlinkClick r:id="rId4"/>
        </xdr:cNvPr>
        <xdr:cNvSpPr txBox="1">
          <a:spLocks noChangeArrowheads="1"/>
        </xdr:cNvSpPr>
      </xdr:nvSpPr>
      <xdr:spPr>
        <a:xfrm>
          <a:off x="1552575" y="10953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323850</xdr:colOff>
      <xdr:row>8</xdr:row>
      <xdr:rowOff>66675</xdr:rowOff>
    </xdr:from>
    <xdr:ext cx="3276600" cy="542925"/>
    <xdr:sp fLocksText="0">
      <xdr:nvSpPr>
        <xdr:cNvPr id="7" name="Text Box 13"/>
        <xdr:cNvSpPr txBox="1">
          <a:spLocks noChangeArrowheads="1"/>
        </xdr:cNvSpPr>
      </xdr:nvSpPr>
      <xdr:spPr>
        <a:xfrm>
          <a:off x="2152650" y="13620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ممسني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پايان سال 89</a:t>
          </a:r>
        </a:p>
      </xdr:txBody>
    </xdr:sp>
    <xdr:clientData/>
  </xdr:oneCellAnchor>
  <xdr:twoCellAnchor>
    <xdr:from>
      <xdr:col>2</xdr:col>
      <xdr:colOff>333375</xdr:colOff>
      <xdr:row>8</xdr:row>
      <xdr:rowOff>66675</xdr:rowOff>
    </xdr:from>
    <xdr:to>
      <xdr:col>3</xdr:col>
      <xdr:colOff>323850</xdr:colOff>
      <xdr:row>10</xdr:row>
      <xdr:rowOff>9525</xdr:rowOff>
    </xdr:to>
    <xdr:sp fLocksText="0">
      <xdr:nvSpPr>
        <xdr:cNvPr id="8" name="Text Box 14">
          <a:hlinkClick r:id="rId5"/>
        </xdr:cNvPr>
        <xdr:cNvSpPr txBox="1">
          <a:spLocks noChangeArrowheads="1"/>
        </xdr:cNvSpPr>
      </xdr:nvSpPr>
      <xdr:spPr>
        <a:xfrm>
          <a:off x="1552575" y="13620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333375</xdr:colOff>
      <xdr:row>10</xdr:row>
      <xdr:rowOff>19050</xdr:rowOff>
    </xdr:from>
    <xdr:to>
      <xdr:col>3</xdr:col>
      <xdr:colOff>323850</xdr:colOff>
      <xdr:row>11</xdr:row>
      <xdr:rowOff>123825</xdr:rowOff>
    </xdr:to>
    <xdr:sp fLocksText="0">
      <xdr:nvSpPr>
        <xdr:cNvPr id="9" name="Text Box 15">
          <a:hlinkClick r:id="rId6"/>
        </xdr:cNvPr>
        <xdr:cNvSpPr txBox="1">
          <a:spLocks noChangeArrowheads="1"/>
        </xdr:cNvSpPr>
      </xdr:nvSpPr>
      <xdr:spPr>
        <a:xfrm>
          <a:off x="1552575" y="16383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323850</xdr:colOff>
      <xdr:row>11</xdr:row>
      <xdr:rowOff>133350</xdr:rowOff>
    </xdr:from>
    <xdr:ext cx="3276600" cy="542925"/>
    <xdr:sp fLocksText="0">
      <xdr:nvSpPr>
        <xdr:cNvPr id="10" name="Text Box 13"/>
        <xdr:cNvSpPr txBox="1">
          <a:spLocks noChangeArrowheads="1"/>
        </xdr:cNvSpPr>
      </xdr:nvSpPr>
      <xdr:spPr>
        <a:xfrm>
          <a:off x="2152650" y="19145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ممسني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90</a:t>
          </a:r>
        </a:p>
      </xdr:txBody>
    </xdr:sp>
    <xdr:clientData/>
  </xdr:oneCellAnchor>
  <xdr:twoCellAnchor>
    <xdr:from>
      <xdr:col>2</xdr:col>
      <xdr:colOff>333375</xdr:colOff>
      <xdr:row>11</xdr:row>
      <xdr:rowOff>133350</xdr:rowOff>
    </xdr:from>
    <xdr:to>
      <xdr:col>3</xdr:col>
      <xdr:colOff>323850</xdr:colOff>
      <xdr:row>13</xdr:row>
      <xdr:rowOff>76200</xdr:rowOff>
    </xdr:to>
    <xdr:sp fLocksText="0">
      <xdr:nvSpPr>
        <xdr:cNvPr id="11" name="Text Box 14">
          <a:hlinkClick r:id="rId7"/>
        </xdr:cNvPr>
        <xdr:cNvSpPr txBox="1">
          <a:spLocks noChangeArrowheads="1"/>
        </xdr:cNvSpPr>
      </xdr:nvSpPr>
      <xdr:spPr>
        <a:xfrm>
          <a:off x="1552575" y="19145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333375</xdr:colOff>
      <xdr:row>13</xdr:row>
      <xdr:rowOff>85725</xdr:rowOff>
    </xdr:from>
    <xdr:to>
      <xdr:col>3</xdr:col>
      <xdr:colOff>323850</xdr:colOff>
      <xdr:row>15</xdr:row>
      <xdr:rowOff>28575</xdr:rowOff>
    </xdr:to>
    <xdr:sp fLocksText="0">
      <xdr:nvSpPr>
        <xdr:cNvPr id="12" name="Text Box 15">
          <a:hlinkClick r:id="rId8"/>
        </xdr:cNvPr>
        <xdr:cNvSpPr txBox="1">
          <a:spLocks noChangeArrowheads="1"/>
        </xdr:cNvSpPr>
      </xdr:nvSpPr>
      <xdr:spPr>
        <a:xfrm>
          <a:off x="1552575" y="2190750"/>
          <a:ext cx="6000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314325</xdr:colOff>
      <xdr:row>15</xdr:row>
      <xdr:rowOff>38100</xdr:rowOff>
    </xdr:from>
    <xdr:ext cx="3276600" cy="542925"/>
    <xdr:sp fLocksText="0">
      <xdr:nvSpPr>
        <xdr:cNvPr id="13" name="Text Box 13"/>
        <xdr:cNvSpPr txBox="1">
          <a:spLocks noChangeArrowheads="1"/>
        </xdr:cNvSpPr>
      </xdr:nvSpPr>
      <xdr:spPr>
        <a:xfrm>
          <a:off x="2143125" y="24574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ممسني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91</a:t>
          </a:r>
        </a:p>
      </xdr:txBody>
    </xdr:sp>
    <xdr:clientData/>
  </xdr:oneCellAnchor>
  <xdr:twoCellAnchor>
    <xdr:from>
      <xdr:col>2</xdr:col>
      <xdr:colOff>323850</xdr:colOff>
      <xdr:row>15</xdr:row>
      <xdr:rowOff>38100</xdr:rowOff>
    </xdr:from>
    <xdr:to>
      <xdr:col>3</xdr:col>
      <xdr:colOff>314325</xdr:colOff>
      <xdr:row>16</xdr:row>
      <xdr:rowOff>142875</xdr:rowOff>
    </xdr:to>
    <xdr:sp fLocksText="0">
      <xdr:nvSpPr>
        <xdr:cNvPr id="14" name="Text Box 14">
          <a:hlinkClick r:id="rId9"/>
        </xdr:cNvPr>
        <xdr:cNvSpPr txBox="1">
          <a:spLocks noChangeArrowheads="1"/>
        </xdr:cNvSpPr>
      </xdr:nvSpPr>
      <xdr:spPr>
        <a:xfrm>
          <a:off x="1543050" y="24574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323850</xdr:colOff>
      <xdr:row>16</xdr:row>
      <xdr:rowOff>152400</xdr:rowOff>
    </xdr:from>
    <xdr:to>
      <xdr:col>3</xdr:col>
      <xdr:colOff>314325</xdr:colOff>
      <xdr:row>18</xdr:row>
      <xdr:rowOff>95250</xdr:rowOff>
    </xdr:to>
    <xdr:sp fLocksText="0">
      <xdr:nvSpPr>
        <xdr:cNvPr id="15" name="Text Box 15">
          <a:hlinkClick r:id="rId10"/>
        </xdr:cNvPr>
        <xdr:cNvSpPr txBox="1">
          <a:spLocks noChangeArrowheads="1"/>
        </xdr:cNvSpPr>
      </xdr:nvSpPr>
      <xdr:spPr>
        <a:xfrm>
          <a:off x="1543050" y="27336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304800</xdr:colOff>
      <xdr:row>18</xdr:row>
      <xdr:rowOff>104775</xdr:rowOff>
    </xdr:from>
    <xdr:ext cx="3276600" cy="542925"/>
    <xdr:sp fLocksText="0">
      <xdr:nvSpPr>
        <xdr:cNvPr id="16" name="Text Box 13"/>
        <xdr:cNvSpPr txBox="1">
          <a:spLocks noChangeArrowheads="1"/>
        </xdr:cNvSpPr>
      </xdr:nvSpPr>
      <xdr:spPr>
        <a:xfrm>
          <a:off x="2133600" y="30099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ممسني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سال92</a:t>
          </a:r>
        </a:p>
      </xdr:txBody>
    </xdr:sp>
    <xdr:clientData/>
  </xdr:oneCellAnchor>
  <xdr:twoCellAnchor>
    <xdr:from>
      <xdr:col>2</xdr:col>
      <xdr:colOff>314325</xdr:colOff>
      <xdr:row>20</xdr:row>
      <xdr:rowOff>47625</xdr:rowOff>
    </xdr:from>
    <xdr:to>
      <xdr:col>3</xdr:col>
      <xdr:colOff>304800</xdr:colOff>
      <xdr:row>21</xdr:row>
      <xdr:rowOff>152400</xdr:rowOff>
    </xdr:to>
    <xdr:sp fLocksText="0">
      <xdr:nvSpPr>
        <xdr:cNvPr id="17" name="Text Box 15">
          <a:hlinkClick r:id="rId11"/>
        </xdr:cNvPr>
        <xdr:cNvSpPr txBox="1">
          <a:spLocks noChangeArrowheads="1"/>
        </xdr:cNvSpPr>
      </xdr:nvSpPr>
      <xdr:spPr>
        <a:xfrm>
          <a:off x="1533525" y="32766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twoCellAnchor>
    <xdr:from>
      <xdr:col>2</xdr:col>
      <xdr:colOff>314325</xdr:colOff>
      <xdr:row>18</xdr:row>
      <xdr:rowOff>95250</xdr:rowOff>
    </xdr:from>
    <xdr:to>
      <xdr:col>3</xdr:col>
      <xdr:colOff>304800</xdr:colOff>
      <xdr:row>20</xdr:row>
      <xdr:rowOff>38100</xdr:rowOff>
    </xdr:to>
    <xdr:sp fLocksText="0">
      <xdr:nvSpPr>
        <xdr:cNvPr id="18" name="Text Box 14">
          <a:hlinkClick r:id="rId12"/>
        </xdr:cNvPr>
        <xdr:cNvSpPr txBox="1">
          <a:spLocks noChangeArrowheads="1"/>
        </xdr:cNvSpPr>
      </xdr:nvSpPr>
      <xdr:spPr>
        <a:xfrm>
          <a:off x="1533525" y="30003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oneCellAnchor>
    <xdr:from>
      <xdr:col>3</xdr:col>
      <xdr:colOff>304800</xdr:colOff>
      <xdr:row>22</xdr:row>
      <xdr:rowOff>0</xdr:rowOff>
    </xdr:from>
    <xdr:ext cx="3276600" cy="542925"/>
    <xdr:sp fLocksText="0">
      <xdr:nvSpPr>
        <xdr:cNvPr id="19" name="Text Box 13"/>
        <xdr:cNvSpPr txBox="1">
          <a:spLocks noChangeArrowheads="1"/>
        </xdr:cNvSpPr>
      </xdr:nvSpPr>
      <xdr:spPr>
        <a:xfrm>
          <a:off x="2133600" y="35528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ممسني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93</a:t>
          </a:r>
        </a:p>
      </xdr:txBody>
    </xdr:sp>
    <xdr:clientData/>
  </xdr:oneCellAnchor>
  <xdr:twoCellAnchor>
    <xdr:from>
      <xdr:col>2</xdr:col>
      <xdr:colOff>304800</xdr:colOff>
      <xdr:row>21</xdr:row>
      <xdr:rowOff>152400</xdr:rowOff>
    </xdr:from>
    <xdr:to>
      <xdr:col>3</xdr:col>
      <xdr:colOff>295275</xdr:colOff>
      <xdr:row>23</xdr:row>
      <xdr:rowOff>85725</xdr:rowOff>
    </xdr:to>
    <xdr:sp fLocksText="0">
      <xdr:nvSpPr>
        <xdr:cNvPr id="20" name="Text Box 14">
          <a:hlinkClick r:id="rId13"/>
        </xdr:cNvPr>
        <xdr:cNvSpPr txBox="1">
          <a:spLocks noChangeArrowheads="1"/>
        </xdr:cNvSpPr>
      </xdr:nvSpPr>
      <xdr:spPr>
        <a:xfrm>
          <a:off x="1524000" y="3543300"/>
          <a:ext cx="6000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314325</xdr:colOff>
      <xdr:row>23</xdr:row>
      <xdr:rowOff>95250</xdr:rowOff>
    </xdr:from>
    <xdr:to>
      <xdr:col>3</xdr:col>
      <xdr:colOff>304800</xdr:colOff>
      <xdr:row>25</xdr:row>
      <xdr:rowOff>38100</xdr:rowOff>
    </xdr:to>
    <xdr:sp fLocksText="0">
      <xdr:nvSpPr>
        <xdr:cNvPr id="21" name="Text Box 15">
          <a:hlinkClick r:id="rId14"/>
        </xdr:cNvPr>
        <xdr:cNvSpPr txBox="1">
          <a:spLocks noChangeArrowheads="1"/>
        </xdr:cNvSpPr>
      </xdr:nvSpPr>
      <xdr:spPr>
        <a:xfrm>
          <a:off x="1533525" y="38100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304800</xdr:colOff>
      <xdr:row>25</xdr:row>
      <xdr:rowOff>57150</xdr:rowOff>
    </xdr:from>
    <xdr:ext cx="3276600" cy="542925"/>
    <xdr:sp fLocksText="0">
      <xdr:nvSpPr>
        <xdr:cNvPr id="22" name="Text Box 13"/>
        <xdr:cNvSpPr txBox="1">
          <a:spLocks noChangeArrowheads="1"/>
        </xdr:cNvSpPr>
      </xdr:nvSpPr>
      <xdr:spPr>
        <a:xfrm>
          <a:off x="2133600" y="40957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ممسني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سال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94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</a:p>
      </xdr:txBody>
    </xdr:sp>
    <xdr:clientData/>
  </xdr:oneCellAnchor>
  <xdr:twoCellAnchor>
    <xdr:from>
      <xdr:col>2</xdr:col>
      <xdr:colOff>304800</xdr:colOff>
      <xdr:row>25</xdr:row>
      <xdr:rowOff>47625</xdr:rowOff>
    </xdr:from>
    <xdr:to>
      <xdr:col>3</xdr:col>
      <xdr:colOff>295275</xdr:colOff>
      <xdr:row>26</xdr:row>
      <xdr:rowOff>142875</xdr:rowOff>
    </xdr:to>
    <xdr:sp fLocksText="0">
      <xdr:nvSpPr>
        <xdr:cNvPr id="23" name="Text Box 14">
          <a:hlinkClick r:id="rId15"/>
        </xdr:cNvPr>
        <xdr:cNvSpPr txBox="1">
          <a:spLocks noChangeArrowheads="1"/>
        </xdr:cNvSpPr>
      </xdr:nvSpPr>
      <xdr:spPr>
        <a:xfrm>
          <a:off x="1524000" y="4086225"/>
          <a:ext cx="6000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276225</xdr:colOff>
      <xdr:row>26</xdr:row>
      <xdr:rowOff>142875</xdr:rowOff>
    </xdr:from>
    <xdr:to>
      <xdr:col>3</xdr:col>
      <xdr:colOff>314325</xdr:colOff>
      <xdr:row>28</xdr:row>
      <xdr:rowOff>133350</xdr:rowOff>
    </xdr:to>
    <xdr:sp fLocksText="0">
      <xdr:nvSpPr>
        <xdr:cNvPr id="24" name="Text Box 15">
          <a:hlinkClick r:id="rId16"/>
        </xdr:cNvPr>
        <xdr:cNvSpPr txBox="1">
          <a:spLocks noChangeArrowheads="1"/>
        </xdr:cNvSpPr>
      </xdr:nvSpPr>
      <xdr:spPr>
        <a:xfrm>
          <a:off x="1495425" y="4343400"/>
          <a:ext cx="647700" cy="31432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304800</xdr:colOff>
      <xdr:row>28</xdr:row>
      <xdr:rowOff>104775</xdr:rowOff>
    </xdr:from>
    <xdr:ext cx="3276600" cy="542925"/>
    <xdr:sp fLocksText="0">
      <xdr:nvSpPr>
        <xdr:cNvPr id="25" name="Text Box 13"/>
        <xdr:cNvSpPr txBox="1">
          <a:spLocks noChangeArrowheads="1"/>
        </xdr:cNvSpPr>
      </xdr:nvSpPr>
      <xdr:spPr>
        <a:xfrm>
          <a:off x="2133600" y="46291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ممسني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سال  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95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</a:p>
      </xdr:txBody>
    </xdr:sp>
    <xdr:clientData/>
  </xdr:oneCellAnchor>
  <xdr:twoCellAnchor>
    <xdr:from>
      <xdr:col>2</xdr:col>
      <xdr:colOff>285750</xdr:colOff>
      <xdr:row>28</xdr:row>
      <xdr:rowOff>133350</xdr:rowOff>
    </xdr:from>
    <xdr:to>
      <xdr:col>3</xdr:col>
      <xdr:colOff>304800</xdr:colOff>
      <xdr:row>30</xdr:row>
      <xdr:rowOff>66675</xdr:rowOff>
    </xdr:to>
    <xdr:sp fLocksText="0">
      <xdr:nvSpPr>
        <xdr:cNvPr id="26" name="Text Box 14">
          <a:hlinkClick r:id="rId17"/>
        </xdr:cNvPr>
        <xdr:cNvSpPr txBox="1">
          <a:spLocks noChangeArrowheads="1"/>
        </xdr:cNvSpPr>
      </xdr:nvSpPr>
      <xdr:spPr>
        <a:xfrm>
          <a:off x="1504950" y="4657725"/>
          <a:ext cx="628650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285750</xdr:colOff>
      <xdr:row>30</xdr:row>
      <xdr:rowOff>57150</xdr:rowOff>
    </xdr:from>
    <xdr:to>
      <xdr:col>3</xdr:col>
      <xdr:colOff>295275</xdr:colOff>
      <xdr:row>32</xdr:row>
      <xdr:rowOff>9525</xdr:rowOff>
    </xdr:to>
    <xdr:sp fLocksText="0">
      <xdr:nvSpPr>
        <xdr:cNvPr id="27" name="Text Box 15">
          <a:hlinkClick r:id="rId18"/>
        </xdr:cNvPr>
        <xdr:cNvSpPr txBox="1">
          <a:spLocks noChangeArrowheads="1"/>
        </xdr:cNvSpPr>
      </xdr:nvSpPr>
      <xdr:spPr>
        <a:xfrm>
          <a:off x="1504950" y="4905375"/>
          <a:ext cx="619125" cy="27622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304800</xdr:colOff>
      <xdr:row>31</xdr:row>
      <xdr:rowOff>152400</xdr:rowOff>
    </xdr:from>
    <xdr:ext cx="3276600" cy="542925"/>
    <xdr:sp fLocksText="0">
      <xdr:nvSpPr>
        <xdr:cNvPr id="28" name="Text Box 13"/>
        <xdr:cNvSpPr txBox="1">
          <a:spLocks noChangeArrowheads="1"/>
        </xdr:cNvSpPr>
      </xdr:nvSpPr>
      <xdr:spPr>
        <a:xfrm>
          <a:off x="2133600" y="51625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ممسني تا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 سال  96</a:t>
          </a:r>
        </a:p>
      </xdr:txBody>
    </xdr:sp>
    <xdr:clientData/>
  </xdr:oneCellAnchor>
  <xdr:twoCellAnchor>
    <xdr:from>
      <xdr:col>2</xdr:col>
      <xdr:colOff>276225</xdr:colOff>
      <xdr:row>32</xdr:row>
      <xdr:rowOff>19050</xdr:rowOff>
    </xdr:from>
    <xdr:to>
      <xdr:col>3</xdr:col>
      <xdr:colOff>304800</xdr:colOff>
      <xdr:row>33</xdr:row>
      <xdr:rowOff>114300</xdr:rowOff>
    </xdr:to>
    <xdr:sp fLocksText="0">
      <xdr:nvSpPr>
        <xdr:cNvPr id="29" name="Text Box 14">
          <a:hlinkClick r:id="rId19"/>
        </xdr:cNvPr>
        <xdr:cNvSpPr txBox="1">
          <a:spLocks noChangeArrowheads="1"/>
        </xdr:cNvSpPr>
      </xdr:nvSpPr>
      <xdr:spPr>
        <a:xfrm>
          <a:off x="1495425" y="5191125"/>
          <a:ext cx="6381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266700</xdr:colOff>
      <xdr:row>33</xdr:row>
      <xdr:rowOff>104775</xdr:rowOff>
    </xdr:from>
    <xdr:to>
      <xdr:col>3</xdr:col>
      <xdr:colOff>295275</xdr:colOff>
      <xdr:row>35</xdr:row>
      <xdr:rowOff>57150</xdr:rowOff>
    </xdr:to>
    <xdr:sp fLocksText="0">
      <xdr:nvSpPr>
        <xdr:cNvPr id="30" name="Text Box 15">
          <a:hlinkClick r:id="rId20"/>
        </xdr:cNvPr>
        <xdr:cNvSpPr txBox="1">
          <a:spLocks noChangeArrowheads="1"/>
        </xdr:cNvSpPr>
      </xdr:nvSpPr>
      <xdr:spPr>
        <a:xfrm>
          <a:off x="1485900" y="5438775"/>
          <a:ext cx="638175" cy="27622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304800</xdr:colOff>
      <xdr:row>35</xdr:row>
      <xdr:rowOff>47625</xdr:rowOff>
    </xdr:from>
    <xdr:ext cx="3276600" cy="542925"/>
    <xdr:sp fLocksText="0">
      <xdr:nvSpPr>
        <xdr:cNvPr id="31" name="Text Box 13"/>
        <xdr:cNvSpPr txBox="1">
          <a:spLocks noChangeArrowheads="1"/>
        </xdr:cNvSpPr>
      </xdr:nvSpPr>
      <xdr:spPr>
        <a:xfrm>
          <a:off x="2133600" y="57054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ممسني 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 سال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97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 </a:t>
          </a:r>
        </a:p>
      </xdr:txBody>
    </xdr:sp>
    <xdr:clientData/>
  </xdr:oneCellAnchor>
  <xdr:twoCellAnchor>
    <xdr:from>
      <xdr:col>2</xdr:col>
      <xdr:colOff>266700</xdr:colOff>
      <xdr:row>37</xdr:row>
      <xdr:rowOff>9525</xdr:rowOff>
    </xdr:from>
    <xdr:to>
      <xdr:col>3</xdr:col>
      <xdr:colOff>295275</xdr:colOff>
      <xdr:row>38</xdr:row>
      <xdr:rowOff>104775</xdr:rowOff>
    </xdr:to>
    <xdr:sp fLocksText="0">
      <xdr:nvSpPr>
        <xdr:cNvPr id="32" name="Text Box 14">
          <a:hlinkClick r:id="rId21"/>
        </xdr:cNvPr>
        <xdr:cNvSpPr txBox="1">
          <a:spLocks noChangeArrowheads="1"/>
        </xdr:cNvSpPr>
      </xdr:nvSpPr>
      <xdr:spPr>
        <a:xfrm>
          <a:off x="1485900" y="5991225"/>
          <a:ext cx="6381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266700</xdr:colOff>
      <xdr:row>35</xdr:row>
      <xdr:rowOff>66675</xdr:rowOff>
    </xdr:from>
    <xdr:to>
      <xdr:col>3</xdr:col>
      <xdr:colOff>295275</xdr:colOff>
      <xdr:row>37</xdr:row>
      <xdr:rowOff>0</xdr:rowOff>
    </xdr:to>
    <xdr:sp fLocksText="0">
      <xdr:nvSpPr>
        <xdr:cNvPr id="33" name="Text Box 14">
          <a:hlinkClick r:id="rId22"/>
        </xdr:cNvPr>
        <xdr:cNvSpPr txBox="1">
          <a:spLocks noChangeArrowheads="1"/>
        </xdr:cNvSpPr>
      </xdr:nvSpPr>
      <xdr:spPr>
        <a:xfrm>
          <a:off x="1485900" y="5724525"/>
          <a:ext cx="6381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oneCellAnchor>
    <xdr:from>
      <xdr:col>3</xdr:col>
      <xdr:colOff>304800</xdr:colOff>
      <xdr:row>38</xdr:row>
      <xdr:rowOff>114300</xdr:rowOff>
    </xdr:from>
    <xdr:ext cx="3276600" cy="542925"/>
    <xdr:sp fLocksText="0">
      <xdr:nvSpPr>
        <xdr:cNvPr id="34" name="Text Box 13"/>
        <xdr:cNvSpPr txBox="1">
          <a:spLocks noChangeArrowheads="1"/>
        </xdr:cNvSpPr>
      </xdr:nvSpPr>
      <xdr:spPr>
        <a:xfrm>
          <a:off x="2133600" y="62579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ممسني 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 سال 98  </a:t>
          </a:r>
        </a:p>
      </xdr:txBody>
    </xdr:sp>
    <xdr:clientData/>
  </xdr:oneCellAnchor>
  <xdr:twoCellAnchor>
    <xdr:from>
      <xdr:col>2</xdr:col>
      <xdr:colOff>276225</xdr:colOff>
      <xdr:row>40</xdr:row>
      <xdr:rowOff>47625</xdr:rowOff>
    </xdr:from>
    <xdr:to>
      <xdr:col>3</xdr:col>
      <xdr:colOff>304800</xdr:colOff>
      <xdr:row>41</xdr:row>
      <xdr:rowOff>142875</xdr:rowOff>
    </xdr:to>
    <xdr:sp fLocksText="0">
      <xdr:nvSpPr>
        <xdr:cNvPr id="35" name="Text Box 14">
          <a:hlinkClick r:id="rId23"/>
        </xdr:cNvPr>
        <xdr:cNvSpPr txBox="1">
          <a:spLocks noChangeArrowheads="1"/>
        </xdr:cNvSpPr>
      </xdr:nvSpPr>
      <xdr:spPr>
        <a:xfrm>
          <a:off x="1495425" y="6515100"/>
          <a:ext cx="6381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276225</xdr:colOff>
      <xdr:row>38</xdr:row>
      <xdr:rowOff>104775</xdr:rowOff>
    </xdr:from>
    <xdr:to>
      <xdr:col>3</xdr:col>
      <xdr:colOff>304800</xdr:colOff>
      <xdr:row>40</xdr:row>
      <xdr:rowOff>38100</xdr:rowOff>
    </xdr:to>
    <xdr:sp fLocksText="0">
      <xdr:nvSpPr>
        <xdr:cNvPr id="36" name="Text Box 14">
          <a:hlinkClick r:id="rId24"/>
        </xdr:cNvPr>
        <xdr:cNvSpPr txBox="1">
          <a:spLocks noChangeArrowheads="1"/>
        </xdr:cNvSpPr>
      </xdr:nvSpPr>
      <xdr:spPr>
        <a:xfrm>
          <a:off x="1495425" y="6248400"/>
          <a:ext cx="6381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oneCellAnchor>
    <xdr:from>
      <xdr:col>3</xdr:col>
      <xdr:colOff>295275</xdr:colOff>
      <xdr:row>42</xdr:row>
      <xdr:rowOff>0</xdr:rowOff>
    </xdr:from>
    <xdr:ext cx="3276600" cy="542925"/>
    <xdr:sp fLocksText="0">
      <xdr:nvSpPr>
        <xdr:cNvPr id="37" name="Text Box 13"/>
        <xdr:cNvSpPr txBox="1">
          <a:spLocks noChangeArrowheads="1"/>
        </xdr:cNvSpPr>
      </xdr:nvSpPr>
      <xdr:spPr>
        <a:xfrm>
          <a:off x="2124075" y="67913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ممسني 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  سال 99  </a:t>
          </a:r>
        </a:p>
      </xdr:txBody>
    </xdr:sp>
    <xdr:clientData/>
  </xdr:oneCellAnchor>
  <xdr:twoCellAnchor>
    <xdr:from>
      <xdr:col>2</xdr:col>
      <xdr:colOff>257175</xdr:colOff>
      <xdr:row>41</xdr:row>
      <xdr:rowOff>152400</xdr:rowOff>
    </xdr:from>
    <xdr:to>
      <xdr:col>3</xdr:col>
      <xdr:colOff>285750</xdr:colOff>
      <xdr:row>43</xdr:row>
      <xdr:rowOff>85725</xdr:rowOff>
    </xdr:to>
    <xdr:sp fLocksText="0">
      <xdr:nvSpPr>
        <xdr:cNvPr id="38" name="Text Box 14">
          <a:hlinkClick r:id="rId25"/>
        </xdr:cNvPr>
        <xdr:cNvSpPr txBox="1">
          <a:spLocks noChangeArrowheads="1"/>
        </xdr:cNvSpPr>
      </xdr:nvSpPr>
      <xdr:spPr>
        <a:xfrm>
          <a:off x="1476375" y="6781800"/>
          <a:ext cx="6381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twoCellAnchor>
    <xdr:from>
      <xdr:col>2</xdr:col>
      <xdr:colOff>257175</xdr:colOff>
      <xdr:row>43</xdr:row>
      <xdr:rowOff>95250</xdr:rowOff>
    </xdr:from>
    <xdr:to>
      <xdr:col>3</xdr:col>
      <xdr:colOff>285750</xdr:colOff>
      <xdr:row>45</xdr:row>
      <xdr:rowOff>28575</xdr:rowOff>
    </xdr:to>
    <xdr:sp fLocksText="0">
      <xdr:nvSpPr>
        <xdr:cNvPr id="39" name="Text Box 14">
          <a:hlinkClick r:id="rId26"/>
        </xdr:cNvPr>
        <xdr:cNvSpPr txBox="1">
          <a:spLocks noChangeArrowheads="1"/>
        </xdr:cNvSpPr>
      </xdr:nvSpPr>
      <xdr:spPr>
        <a:xfrm>
          <a:off x="1476375" y="7048500"/>
          <a:ext cx="6381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295275</xdr:colOff>
      <xdr:row>45</xdr:row>
      <xdr:rowOff>66675</xdr:rowOff>
    </xdr:from>
    <xdr:ext cx="3276600" cy="542925"/>
    <xdr:sp fLocksText="0">
      <xdr:nvSpPr>
        <xdr:cNvPr id="40" name="Text Box 13"/>
        <xdr:cNvSpPr txBox="1">
          <a:spLocks noChangeArrowheads="1"/>
        </xdr:cNvSpPr>
      </xdr:nvSpPr>
      <xdr:spPr>
        <a:xfrm>
          <a:off x="2124075" y="73437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ممسني 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 سال 1400</a:t>
          </a:r>
        </a:p>
      </xdr:txBody>
    </xdr:sp>
    <xdr:clientData/>
  </xdr:oneCellAnchor>
  <xdr:twoCellAnchor>
    <xdr:from>
      <xdr:col>2</xdr:col>
      <xdr:colOff>257175</xdr:colOff>
      <xdr:row>45</xdr:row>
      <xdr:rowOff>38100</xdr:rowOff>
    </xdr:from>
    <xdr:to>
      <xdr:col>3</xdr:col>
      <xdr:colOff>285750</xdr:colOff>
      <xdr:row>46</xdr:row>
      <xdr:rowOff>133350</xdr:rowOff>
    </xdr:to>
    <xdr:sp fLocksText="0">
      <xdr:nvSpPr>
        <xdr:cNvPr id="41" name="Text Box 14">
          <a:hlinkClick r:id="rId27"/>
        </xdr:cNvPr>
        <xdr:cNvSpPr txBox="1">
          <a:spLocks noChangeArrowheads="1"/>
        </xdr:cNvSpPr>
      </xdr:nvSpPr>
      <xdr:spPr>
        <a:xfrm>
          <a:off x="1476375" y="7315200"/>
          <a:ext cx="6381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twoCellAnchor>
    <xdr:from>
      <xdr:col>2</xdr:col>
      <xdr:colOff>266700</xdr:colOff>
      <xdr:row>46</xdr:row>
      <xdr:rowOff>142875</xdr:rowOff>
    </xdr:from>
    <xdr:to>
      <xdr:col>3</xdr:col>
      <xdr:colOff>295275</xdr:colOff>
      <xdr:row>48</xdr:row>
      <xdr:rowOff>76200</xdr:rowOff>
    </xdr:to>
    <xdr:sp fLocksText="0">
      <xdr:nvSpPr>
        <xdr:cNvPr id="42" name="Text Box 14">
          <a:hlinkClick r:id="rId28"/>
        </xdr:cNvPr>
        <xdr:cNvSpPr txBox="1">
          <a:spLocks noChangeArrowheads="1"/>
        </xdr:cNvSpPr>
      </xdr:nvSpPr>
      <xdr:spPr>
        <a:xfrm>
          <a:off x="1485900" y="7581900"/>
          <a:ext cx="6381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295275</xdr:colOff>
      <xdr:row>48</xdr:row>
      <xdr:rowOff>133350</xdr:rowOff>
    </xdr:from>
    <xdr:ext cx="3276600" cy="542925"/>
    <xdr:sp fLocksText="0">
      <xdr:nvSpPr>
        <xdr:cNvPr id="43" name="Text Box 13"/>
        <xdr:cNvSpPr txBox="1">
          <a:spLocks noChangeArrowheads="1"/>
        </xdr:cNvSpPr>
      </xdr:nvSpPr>
      <xdr:spPr>
        <a:xfrm>
          <a:off x="2124075" y="78962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ممسني تا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  سال 1401</a:t>
          </a:r>
        </a:p>
      </xdr:txBody>
    </xdr:sp>
    <xdr:clientData/>
  </xdr:oneCellAnchor>
  <xdr:twoCellAnchor>
    <xdr:from>
      <xdr:col>2</xdr:col>
      <xdr:colOff>266700</xdr:colOff>
      <xdr:row>50</xdr:row>
      <xdr:rowOff>76200</xdr:rowOff>
    </xdr:from>
    <xdr:to>
      <xdr:col>3</xdr:col>
      <xdr:colOff>295275</xdr:colOff>
      <xdr:row>52</xdr:row>
      <xdr:rowOff>9525</xdr:rowOff>
    </xdr:to>
    <xdr:sp fLocksText="0">
      <xdr:nvSpPr>
        <xdr:cNvPr id="44" name="Text Box 14">
          <a:hlinkClick r:id="rId29"/>
        </xdr:cNvPr>
        <xdr:cNvSpPr txBox="1">
          <a:spLocks noChangeArrowheads="1"/>
        </xdr:cNvSpPr>
      </xdr:nvSpPr>
      <xdr:spPr>
        <a:xfrm>
          <a:off x="1485900" y="8162925"/>
          <a:ext cx="6381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266700</xdr:colOff>
      <xdr:row>48</xdr:row>
      <xdr:rowOff>85725</xdr:rowOff>
    </xdr:from>
    <xdr:to>
      <xdr:col>3</xdr:col>
      <xdr:colOff>295275</xdr:colOff>
      <xdr:row>50</xdr:row>
      <xdr:rowOff>85725</xdr:rowOff>
    </xdr:to>
    <xdr:sp fLocksText="0">
      <xdr:nvSpPr>
        <xdr:cNvPr id="45" name="Text Box 14">
          <a:hlinkClick r:id="rId30"/>
        </xdr:cNvPr>
        <xdr:cNvSpPr txBox="1">
          <a:spLocks noChangeArrowheads="1"/>
        </xdr:cNvSpPr>
      </xdr:nvSpPr>
      <xdr:spPr>
        <a:xfrm>
          <a:off x="1485900" y="7848600"/>
          <a:ext cx="638175" cy="3238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457200</xdr:colOff>
      <xdr:row>0</xdr:row>
      <xdr:rowOff>28575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906250" y="285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333375</xdr:colOff>
      <xdr:row>0</xdr:row>
      <xdr:rowOff>57150</xdr:rowOff>
    </xdr:from>
    <xdr:ext cx="1171575" cy="2000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553825" y="57150"/>
          <a:ext cx="1171575" cy="2000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457200</xdr:colOff>
      <xdr:row>0</xdr:row>
      <xdr:rowOff>28575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906250" y="285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333375</xdr:colOff>
      <xdr:row>0</xdr:row>
      <xdr:rowOff>57150</xdr:rowOff>
    </xdr:from>
    <xdr:ext cx="1171575" cy="2000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553825" y="57150"/>
          <a:ext cx="1171575" cy="2000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457200</xdr:colOff>
      <xdr:row>0</xdr:row>
      <xdr:rowOff>28575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906250" y="285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333375</xdr:colOff>
      <xdr:row>0</xdr:row>
      <xdr:rowOff>57150</xdr:rowOff>
    </xdr:from>
    <xdr:ext cx="1171575" cy="2000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553825" y="57150"/>
          <a:ext cx="1171575" cy="2000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457200</xdr:colOff>
      <xdr:row>0</xdr:row>
      <xdr:rowOff>28575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906250" y="285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333375</xdr:colOff>
      <xdr:row>0</xdr:row>
      <xdr:rowOff>57150</xdr:rowOff>
    </xdr:from>
    <xdr:ext cx="1171575" cy="2000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553825" y="57150"/>
          <a:ext cx="1171575" cy="2000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47625</xdr:colOff>
      <xdr:row>0</xdr:row>
      <xdr:rowOff>342900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887075" y="3429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333375</xdr:colOff>
      <xdr:row>0</xdr:row>
      <xdr:rowOff>57150</xdr:rowOff>
    </xdr:from>
    <xdr:ext cx="1171575" cy="2000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553825" y="57150"/>
          <a:ext cx="1171575" cy="2000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457200</xdr:colOff>
      <xdr:row>0</xdr:row>
      <xdr:rowOff>28575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2239625" y="285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552450</xdr:colOff>
      <xdr:row>0</xdr:row>
      <xdr:rowOff>76200</xdr:rowOff>
    </xdr:from>
    <xdr:ext cx="1171575" cy="2000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801350" y="76200"/>
          <a:ext cx="1171575" cy="2000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457200</xdr:colOff>
      <xdr:row>0</xdr:row>
      <xdr:rowOff>28575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2239625" y="285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552450</xdr:colOff>
      <xdr:row>0</xdr:row>
      <xdr:rowOff>76200</xdr:rowOff>
    </xdr:from>
    <xdr:ext cx="1171575" cy="2000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801350" y="76200"/>
          <a:ext cx="1171575" cy="2000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457200</xdr:colOff>
      <xdr:row>0</xdr:row>
      <xdr:rowOff>28575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2239625" y="285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552450</xdr:colOff>
      <xdr:row>0</xdr:row>
      <xdr:rowOff>76200</xdr:rowOff>
    </xdr:from>
    <xdr:ext cx="1171575" cy="2000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810750" y="76200"/>
          <a:ext cx="1171575" cy="2000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457200</xdr:colOff>
      <xdr:row>0</xdr:row>
      <xdr:rowOff>28575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2239625" y="285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552450</xdr:colOff>
      <xdr:row>0</xdr:row>
      <xdr:rowOff>76200</xdr:rowOff>
    </xdr:from>
    <xdr:ext cx="1171575" cy="2000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810750" y="76200"/>
          <a:ext cx="1171575" cy="2000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457200</xdr:colOff>
      <xdr:row>0</xdr:row>
      <xdr:rowOff>28575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2239625" y="285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552450</xdr:colOff>
      <xdr:row>0</xdr:row>
      <xdr:rowOff>76200</xdr:rowOff>
    </xdr:from>
    <xdr:ext cx="1171575" cy="2000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810750" y="76200"/>
          <a:ext cx="1171575" cy="2000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</xdr:colOff>
      <xdr:row>0</xdr:row>
      <xdr:rowOff>28575</xdr:rowOff>
    </xdr:from>
    <xdr:ext cx="838200" cy="1428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220075" y="28575"/>
          <a:ext cx="838200" cy="1428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457200</xdr:colOff>
      <xdr:row>0</xdr:row>
      <xdr:rowOff>28575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2239625" y="285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552450</xdr:colOff>
      <xdr:row>0</xdr:row>
      <xdr:rowOff>76200</xdr:rowOff>
    </xdr:from>
    <xdr:ext cx="1171575" cy="2000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810750" y="76200"/>
          <a:ext cx="1171575" cy="2000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</xdr:colOff>
      <xdr:row>0</xdr:row>
      <xdr:rowOff>28575</xdr:rowOff>
    </xdr:from>
    <xdr:ext cx="838200" cy="1428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220075" y="28575"/>
          <a:ext cx="838200" cy="1428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</xdr:colOff>
      <xdr:row>0</xdr:row>
      <xdr:rowOff>28575</xdr:rowOff>
    </xdr:from>
    <xdr:ext cx="838200" cy="1428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220075" y="28575"/>
          <a:ext cx="838200" cy="1428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457200</xdr:colOff>
      <xdr:row>0</xdr:row>
      <xdr:rowOff>76200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87050" y="762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95250</xdr:colOff>
      <xdr:row>0</xdr:row>
      <xdr:rowOff>66675</xdr:rowOff>
    </xdr:from>
    <xdr:ext cx="838200" cy="1428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096500" y="66675"/>
          <a:ext cx="838200" cy="1428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1\EXC140111\FVBO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&#1606;&#1740;&#1585;&#1608;&#1740;%20&#1575;&#1606;&#1587;&#1575;&#1606;&#1740;\personel1401\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1\EXC140112\FVBO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xcelmoj\MOJODI1401\moj140112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NSHEAB\1401\1401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&#1606;&#1740;&#1585;&#1608;&#1740;%20&#1575;&#1606;&#1587;&#1575;&#1606;&#1740;\personel1401\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vbn46"/>
      <sheetName val="fvbo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vbn46"/>
      <sheetName val="fvbo14"/>
    </sheetNames>
    <sheetDataSet>
      <sheetData sheetId="0">
        <row r="8">
          <cell r="M8">
            <v>41821</v>
          </cell>
        </row>
        <row r="9">
          <cell r="M9">
            <v>1121</v>
          </cell>
        </row>
        <row r="10">
          <cell r="M10">
            <v>1160</v>
          </cell>
        </row>
        <row r="11">
          <cell r="M11">
            <v>237</v>
          </cell>
        </row>
        <row r="12">
          <cell r="M12">
            <v>5434</v>
          </cell>
        </row>
        <row r="13">
          <cell r="M13">
            <v>746</v>
          </cell>
        </row>
        <row r="14">
          <cell r="B14">
            <v>363407883189</v>
          </cell>
          <cell r="G14">
            <v>387012011408</v>
          </cell>
          <cell r="L14">
            <v>279125167</v>
          </cell>
          <cell r="M14">
            <v>50519</v>
          </cell>
        </row>
      </sheetData>
      <sheetData sheetId="1">
        <row r="8">
          <cell r="M8">
            <v>41821</v>
          </cell>
        </row>
        <row r="9">
          <cell r="M9">
            <v>1121</v>
          </cell>
        </row>
        <row r="10">
          <cell r="M10">
            <v>1160</v>
          </cell>
        </row>
        <row r="11">
          <cell r="M11">
            <v>237</v>
          </cell>
        </row>
        <row r="12">
          <cell r="M12">
            <v>5434</v>
          </cell>
        </row>
        <row r="13">
          <cell r="M13">
            <v>746</v>
          </cell>
        </row>
        <row r="14">
          <cell r="B14">
            <v>363407883189</v>
          </cell>
          <cell r="D14">
            <v>97219153948</v>
          </cell>
          <cell r="G14">
            <v>387012011408</v>
          </cell>
          <cell r="L14">
            <v>279125167</v>
          </cell>
          <cell r="M14">
            <v>50519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malklampاهدایی"/>
      <sheetName val="amalpayeh اهدایی"/>
      <sheetName val="amalkardاهدایی"/>
      <sheetName val="amalklampعمومی"/>
      <sheetName val="amalpayehعمومی"/>
      <sheetName val="amalkardعمومی"/>
      <sheetName val="amalklamp"/>
      <sheetName val="amalpayeh"/>
      <sheetName val="amalkard"/>
      <sheetName val="lamp1400"/>
      <sheetName val="payeh1400"/>
      <sheetName val="mojtasesa1400"/>
      <sheetName val="اصلاحیه"/>
      <sheetName val="lamp "/>
      <sheetName val="payeh"/>
      <sheetName val="mojtasesa140112"/>
      <sheetName val="فیدرها"/>
      <sheetName val="mojtasesa  gis"/>
      <sheetName val="mojtasesa14gis اختلاف"/>
      <sheetName val="payeh GIS"/>
      <sheetName val="payeh GISاختلاف "/>
    </sheetNames>
    <sheetDataSet>
      <sheetData sheetId="13">
        <row r="28">
          <cell r="B28">
            <v>21495</v>
          </cell>
        </row>
      </sheetData>
      <sheetData sheetId="15">
        <row r="25">
          <cell r="N25">
            <v>20366</v>
          </cell>
        </row>
        <row r="29">
          <cell r="A29">
            <v>4990</v>
          </cell>
          <cell r="B29">
            <v>6</v>
          </cell>
          <cell r="C29">
            <v>194710</v>
          </cell>
          <cell r="D29">
            <v>2130</v>
          </cell>
          <cell r="E29">
            <v>15.698</v>
          </cell>
          <cell r="F29">
            <v>701.902</v>
          </cell>
          <cell r="G29">
            <v>20.965000000000003</v>
          </cell>
          <cell r="H29">
            <v>0</v>
          </cell>
          <cell r="I29">
            <v>3.174</v>
          </cell>
          <cell r="J29">
            <v>1.695</v>
          </cell>
          <cell r="K29">
            <v>1121.4897</v>
          </cell>
          <cell r="L29">
            <v>17</v>
          </cell>
          <cell r="M29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فروش "/>
      <sheetName val="فروش 2"/>
      <sheetName val="نصب 2"/>
      <sheetName val="نصب "/>
    </sheetNames>
    <sheetDataSet>
      <sheetData sheetId="1">
        <row r="85">
          <cell r="A85">
            <v>1880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</sheetNames>
    <sheetDataSet>
      <sheetData sheetId="0">
        <row r="26">
          <cell r="B26">
            <v>1</v>
          </cell>
          <cell r="C26">
            <v>3</v>
          </cell>
          <cell r="D26">
            <v>0</v>
          </cell>
          <cell r="E26">
            <v>15</v>
          </cell>
          <cell r="F26">
            <v>5</v>
          </cell>
          <cell r="H26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 ht="12.7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12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2" ht="12.7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1:12" ht="12.7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</row>
    <row r="7" spans="1:12" ht="12.75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30"/>
    </row>
    <row r="8" spans="1:12" ht="12.75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</row>
    <row r="9" spans="1:12" ht="12.75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30"/>
    </row>
    <row r="10" spans="1:12" ht="12.7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0"/>
    </row>
    <row r="11" spans="1:12" ht="12.7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0"/>
    </row>
    <row r="12" spans="1:12" ht="12.7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</row>
    <row r="13" spans="1:12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</row>
    <row r="14" spans="1:12" ht="12" customHeight="1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0"/>
    </row>
    <row r="15" spans="1:12" ht="12.7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</row>
    <row r="16" spans="1:12" ht="12.7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</row>
    <row r="17" spans="1:12" ht="12.7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</row>
    <row r="18" spans="1:12" ht="12.7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</row>
    <row r="19" spans="1:12" ht="12.7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0"/>
    </row>
    <row r="20" spans="1:12" ht="12.7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</row>
    <row r="21" spans="1:12" ht="12.7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</row>
    <row r="22" spans="1:12" ht="12.7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</row>
    <row r="23" spans="1:12" ht="12.7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</row>
    <row r="24" spans="1:12" ht="12.75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8"/>
    </row>
    <row r="25" spans="1:12" ht="12.75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8"/>
    </row>
    <row r="26" spans="1:12" ht="12.75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8"/>
    </row>
    <row r="27" spans="1:12" ht="12.75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8"/>
    </row>
    <row r="28" spans="1:12" ht="12.75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8"/>
    </row>
    <row r="29" spans="1:12" ht="12.7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8"/>
    </row>
    <row r="30" spans="1:12" ht="12.75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8"/>
    </row>
    <row r="31" spans="1:12" ht="12.75">
      <c r="A31" s="69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70"/>
    </row>
    <row r="32" spans="1:12" ht="12.75">
      <c r="A32" s="69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70"/>
    </row>
    <row r="33" spans="1:12" ht="12.75">
      <c r="A33" s="69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70"/>
    </row>
    <row r="34" spans="1:12" ht="12.75">
      <c r="A34" s="69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70"/>
    </row>
    <row r="35" spans="1:12" ht="12.75">
      <c r="A35" s="69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70"/>
    </row>
    <row r="36" spans="1:12" ht="12.75">
      <c r="A36" s="69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70"/>
    </row>
    <row r="37" spans="1:12" ht="12.75">
      <c r="A37" s="69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70"/>
    </row>
    <row r="38" spans="1:12" ht="12.75">
      <c r="A38" s="69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70"/>
    </row>
    <row r="39" spans="1:12" ht="12.75">
      <c r="A39" s="69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70"/>
    </row>
    <row r="40" spans="1:12" ht="12.75">
      <c r="A40" s="69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70"/>
    </row>
    <row r="41" spans="1:12" ht="12.75">
      <c r="A41" s="69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70"/>
    </row>
    <row r="42" spans="1:12" ht="12.75">
      <c r="A42" s="69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70"/>
    </row>
    <row r="43" spans="1:12" ht="12.75">
      <c r="A43" s="69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70"/>
    </row>
    <row r="44" spans="1:12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70"/>
    </row>
    <row r="45" spans="1:12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70"/>
    </row>
    <row r="46" spans="1:12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70"/>
    </row>
    <row r="47" spans="1:12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70"/>
    </row>
    <row r="48" spans="1:12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70"/>
    </row>
    <row r="49" spans="1:12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70"/>
    </row>
    <row r="50" spans="1:12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70"/>
    </row>
    <row r="51" spans="1:12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70"/>
    </row>
    <row r="52" spans="1:1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70"/>
    </row>
    <row r="53" spans="1:12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70"/>
    </row>
    <row r="54" spans="1:12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70"/>
    </row>
    <row r="55" spans="1:12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7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36" t="s">
        <v>75</v>
      </c>
      <c r="C1" s="37"/>
      <c r="D1" s="37" t="s">
        <v>44</v>
      </c>
      <c r="E1" s="38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62</v>
      </c>
      <c r="C3" s="5" t="s">
        <v>15</v>
      </c>
      <c r="D3" s="64">
        <v>6274.2</v>
      </c>
      <c r="E3" s="6" t="s">
        <v>2</v>
      </c>
    </row>
    <row r="4" spans="2:5" ht="24.75" customHeight="1">
      <c r="B4" s="7"/>
      <c r="C4" s="5" t="s">
        <v>16</v>
      </c>
      <c r="D4" s="64">
        <v>14</v>
      </c>
      <c r="E4" s="6" t="s">
        <v>3</v>
      </c>
    </row>
    <row r="5" spans="2:5" ht="24.75" customHeight="1">
      <c r="B5" s="13"/>
      <c r="C5" s="14" t="s">
        <v>17</v>
      </c>
      <c r="D5" s="32">
        <v>37342</v>
      </c>
      <c r="E5" s="15" t="s">
        <v>49</v>
      </c>
    </row>
    <row r="6" spans="2:5" ht="24.75" customHeight="1">
      <c r="B6" s="84" t="s">
        <v>76</v>
      </c>
      <c r="C6" s="91"/>
      <c r="D6" s="91"/>
      <c r="E6" s="92"/>
    </row>
    <row r="7" spans="2:5" ht="24.75" customHeight="1">
      <c r="B7" s="7"/>
      <c r="C7" s="5" t="s">
        <v>18</v>
      </c>
      <c r="D7" s="64">
        <v>963.7699999999999</v>
      </c>
      <c r="E7" s="6" t="s">
        <v>4</v>
      </c>
    </row>
    <row r="8" spans="2:5" ht="24.75" customHeight="1">
      <c r="B8" s="7"/>
      <c r="C8" s="5" t="s">
        <v>18</v>
      </c>
      <c r="D8" s="64">
        <v>453.294</v>
      </c>
      <c r="E8" s="6" t="s">
        <v>5</v>
      </c>
    </row>
    <row r="9" spans="2:5" ht="24.75" customHeight="1">
      <c r="B9" s="4" t="s">
        <v>77</v>
      </c>
      <c r="C9" s="5" t="s">
        <v>19</v>
      </c>
      <c r="D9" s="33">
        <v>1393</v>
      </c>
      <c r="E9" s="6" t="s">
        <v>6</v>
      </c>
    </row>
    <row r="10" spans="2:5" ht="24.75" customHeight="1">
      <c r="B10" s="9"/>
      <c r="C10" s="5" t="s">
        <v>19</v>
      </c>
      <c r="D10" s="33">
        <v>5064</v>
      </c>
      <c r="E10" s="6" t="s">
        <v>60</v>
      </c>
    </row>
    <row r="11" spans="2:5" ht="24.75" customHeight="1">
      <c r="B11" s="7"/>
      <c r="C11" s="5" t="s">
        <v>20</v>
      </c>
      <c r="D11" s="33">
        <v>4902</v>
      </c>
      <c r="E11" s="62" t="s">
        <v>61</v>
      </c>
    </row>
    <row r="12" spans="2:5" ht="24.75" customHeight="1">
      <c r="B12" s="7"/>
      <c r="C12" s="5" t="s">
        <v>42</v>
      </c>
      <c r="D12" s="31">
        <v>38</v>
      </c>
      <c r="E12" s="6" t="s">
        <v>54</v>
      </c>
    </row>
    <row r="13" spans="2:5" ht="24.75" customHeight="1">
      <c r="B13" s="7"/>
      <c r="C13" s="5" t="s">
        <v>42</v>
      </c>
      <c r="D13" s="31">
        <v>34</v>
      </c>
      <c r="E13" s="6" t="s">
        <v>51</v>
      </c>
    </row>
    <row r="14" spans="2:5" ht="24.75" customHeight="1">
      <c r="B14" s="7"/>
      <c r="C14" s="5" t="s">
        <v>21</v>
      </c>
      <c r="D14" s="31">
        <v>271</v>
      </c>
      <c r="E14" s="6" t="s">
        <v>8</v>
      </c>
    </row>
    <row r="15" spans="2:5" ht="24.75" customHeight="1">
      <c r="B15" s="7"/>
      <c r="C15" s="5" t="s">
        <v>17</v>
      </c>
      <c r="D15" s="33">
        <v>1462</v>
      </c>
      <c r="E15" s="6" t="s">
        <v>50</v>
      </c>
    </row>
    <row r="16" spans="2:5" ht="24.75" customHeight="1">
      <c r="B16" s="7"/>
      <c r="C16" s="5" t="s">
        <v>22</v>
      </c>
      <c r="D16" s="33">
        <v>155250434</v>
      </c>
      <c r="E16" s="8" t="s">
        <v>9</v>
      </c>
    </row>
    <row r="17" spans="2:5" ht="24.75" customHeight="1">
      <c r="B17" s="7"/>
      <c r="C17" s="5" t="s">
        <v>23</v>
      </c>
      <c r="D17" s="33">
        <v>50276430701</v>
      </c>
      <c r="E17" s="8" t="s">
        <v>9</v>
      </c>
    </row>
    <row r="18" spans="2:5" ht="24.75" customHeight="1">
      <c r="B18" s="7"/>
      <c r="C18" s="5" t="s">
        <v>23</v>
      </c>
      <c r="D18" s="33">
        <v>49652366223</v>
      </c>
      <c r="E18" s="6" t="s">
        <v>10</v>
      </c>
    </row>
    <row r="19" spans="2:5" ht="24.75" customHeight="1">
      <c r="B19" s="7"/>
      <c r="C19" s="5" t="s">
        <v>43</v>
      </c>
      <c r="D19" s="34">
        <v>0.9875873352722394</v>
      </c>
      <c r="E19" s="6" t="s">
        <v>11</v>
      </c>
    </row>
    <row r="20" spans="2:5" ht="24.75" customHeight="1">
      <c r="B20" s="7"/>
      <c r="C20" s="5" t="s">
        <v>23</v>
      </c>
      <c r="D20" s="33">
        <v>10113588803</v>
      </c>
      <c r="E20" s="6" t="s">
        <v>12</v>
      </c>
    </row>
    <row r="21" spans="2:5" ht="25.5" customHeight="1" thickBot="1">
      <c r="B21" s="65" t="s">
        <v>78</v>
      </c>
      <c r="C21" s="11" t="s">
        <v>24</v>
      </c>
      <c r="D21" s="35">
        <v>11</v>
      </c>
      <c r="E21" s="12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36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5" sqref="A5:F6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87" t="s">
        <v>45</v>
      </c>
      <c r="B1" s="87"/>
      <c r="C1" s="87"/>
      <c r="D1" s="87"/>
      <c r="E1" s="87"/>
      <c r="F1" s="87"/>
    </row>
    <row r="2" spans="1:6" ht="26.25" customHeight="1" thickBot="1">
      <c r="A2" s="88" t="s">
        <v>75</v>
      </c>
      <c r="B2" s="88"/>
      <c r="C2" s="88"/>
      <c r="D2" s="88"/>
      <c r="E2" s="88"/>
      <c r="F2" s="88"/>
    </row>
    <row r="3" spans="1:6" ht="32.25" customHeight="1" thickTop="1">
      <c r="A3" s="17" t="s">
        <v>34</v>
      </c>
      <c r="B3" s="18" t="s">
        <v>35</v>
      </c>
      <c r="C3" s="18" t="s">
        <v>36</v>
      </c>
      <c r="D3" s="18" t="s">
        <v>36</v>
      </c>
      <c r="E3" s="18" t="s">
        <v>37</v>
      </c>
      <c r="F3" s="19" t="s">
        <v>33</v>
      </c>
    </row>
    <row r="4" spans="1:6" ht="33" customHeight="1">
      <c r="A4" s="20" t="s">
        <v>38</v>
      </c>
      <c r="B4" s="21" t="s">
        <v>39</v>
      </c>
      <c r="C4" s="21" t="s">
        <v>39</v>
      </c>
      <c r="D4" s="21" t="s">
        <v>0</v>
      </c>
      <c r="E4" s="21" t="s">
        <v>40</v>
      </c>
      <c r="F4" s="22"/>
    </row>
    <row r="5" spans="1:6" ht="34.5" customHeight="1">
      <c r="A5" s="56">
        <v>0.9875873352722394</v>
      </c>
      <c r="B5" s="39">
        <v>49652366223</v>
      </c>
      <c r="C5" s="39">
        <v>50276430701</v>
      </c>
      <c r="D5" s="39">
        <v>155250434</v>
      </c>
      <c r="E5" s="39">
        <v>37342</v>
      </c>
      <c r="F5" s="40" t="s">
        <v>41</v>
      </c>
    </row>
    <row r="6" spans="1:6" ht="34.5" customHeight="1" thickBot="1">
      <c r="A6" s="57">
        <v>0.9875873352722394</v>
      </c>
      <c r="B6" s="43">
        <v>49652366223</v>
      </c>
      <c r="C6" s="43">
        <v>50276430701</v>
      </c>
      <c r="D6" s="43">
        <v>155250434</v>
      </c>
      <c r="E6" s="43">
        <v>37342</v>
      </c>
      <c r="F6" s="44" t="s">
        <v>47</v>
      </c>
    </row>
    <row r="7" spans="1:6" ht="54.75" customHeight="1" thickTop="1">
      <c r="A7" s="89"/>
      <c r="B7" s="89"/>
      <c r="C7" s="89"/>
      <c r="D7" s="89"/>
      <c r="E7" s="89"/>
      <c r="F7" s="89"/>
    </row>
    <row r="8" spans="1:6" ht="30" customHeight="1" thickBot="1">
      <c r="A8" s="90" t="s">
        <v>27</v>
      </c>
      <c r="B8" s="90"/>
      <c r="C8" s="90"/>
      <c r="D8" s="90"/>
      <c r="E8" s="90"/>
      <c r="F8" s="90"/>
    </row>
    <row r="9" spans="1:6" ht="33.75" customHeight="1" thickTop="1">
      <c r="A9" s="48" t="s">
        <v>28</v>
      </c>
      <c r="B9" s="49" t="s">
        <v>29</v>
      </c>
      <c r="C9" s="49" t="s">
        <v>30</v>
      </c>
      <c r="D9" s="49" t="s">
        <v>31</v>
      </c>
      <c r="E9" s="49" t="s">
        <v>32</v>
      </c>
      <c r="F9" s="50" t="s">
        <v>33</v>
      </c>
    </row>
    <row r="10" spans="1:6" ht="34.5" customHeight="1">
      <c r="A10" s="63">
        <v>3622</v>
      </c>
      <c r="B10" s="39">
        <v>149</v>
      </c>
      <c r="C10" s="39">
        <v>900</v>
      </c>
      <c r="D10" s="39">
        <v>1275</v>
      </c>
      <c r="E10" s="39">
        <v>31396</v>
      </c>
      <c r="F10" s="52" t="s">
        <v>41</v>
      </c>
    </row>
    <row r="11" spans="1:6" ht="34.5" customHeight="1" thickBot="1">
      <c r="A11" s="60">
        <v>3622</v>
      </c>
      <c r="B11" s="55">
        <v>149</v>
      </c>
      <c r="C11" s="55">
        <v>900</v>
      </c>
      <c r="D11" s="55">
        <v>1275</v>
      </c>
      <c r="E11" s="55">
        <v>31396</v>
      </c>
      <c r="F11" s="16" t="s">
        <v>48</v>
      </c>
    </row>
    <row r="12" ht="13.5" thickTop="1"/>
    <row r="13" ht="97.5" customHeight="1"/>
    <row r="16" ht="13.5" thickBot="1"/>
    <row r="17" spans="2:5" ht="24" thickBot="1">
      <c r="B17" s="24">
        <v>1</v>
      </c>
      <c r="C17" s="24">
        <v>1</v>
      </c>
      <c r="D17" s="24">
        <v>1</v>
      </c>
      <c r="E17" s="24">
        <v>1</v>
      </c>
    </row>
    <row r="18" ht="24" thickBot="1">
      <c r="E18" s="24">
        <v>1</v>
      </c>
    </row>
  </sheetData>
  <sheetProtection/>
  <mergeCells count="4">
    <mergeCell ref="A1:F1"/>
    <mergeCell ref="A2:F2"/>
    <mergeCell ref="A7:F7"/>
    <mergeCell ref="A8:F8"/>
  </mergeCells>
  <printOptions/>
  <pageMargins left="1.141732283464567" right="0.7480314960629921" top="0.6299212598425197" bottom="0.7480314960629921" header="0.31496062992125984" footer="0.5118110236220472"/>
  <pageSetup horizontalDpi="300" verticalDpi="300" orientation="landscape" paperSize="9" r:id="rId2"/>
  <headerFooter alignWithMargins="0">
    <oddFooter>&amp;L&amp;F-&amp;A&amp;C&amp;"B Fantezy,Bold"&amp;11معاونت برنامه ريزي و مهندسي- دفتر فناو.ري اطلاعات و ارتباطات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36" t="s">
        <v>79</v>
      </c>
      <c r="C1" s="37"/>
      <c r="D1" s="37" t="s">
        <v>44</v>
      </c>
      <c r="E1" s="38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62</v>
      </c>
      <c r="C3" s="5" t="s">
        <v>15</v>
      </c>
      <c r="D3" s="64">
        <f>+'[4]mojtasesa140112'!$N$25</f>
        <v>20366</v>
      </c>
      <c r="E3" s="6" t="s">
        <v>2</v>
      </c>
    </row>
    <row r="4" spans="2:5" ht="24.75" customHeight="1">
      <c r="B4" s="7"/>
      <c r="C4" s="5" t="s">
        <v>16</v>
      </c>
      <c r="D4" s="64">
        <v>14</v>
      </c>
      <c r="E4" s="6" t="s">
        <v>3</v>
      </c>
    </row>
    <row r="5" spans="2:5" ht="24.75" customHeight="1">
      <c r="B5" s="13"/>
      <c r="C5" s="14" t="s">
        <v>17</v>
      </c>
      <c r="D5" s="32">
        <v>38824</v>
      </c>
      <c r="E5" s="15" t="s">
        <v>49</v>
      </c>
    </row>
    <row r="6" spans="2:5" ht="24.75" customHeight="1">
      <c r="B6" s="84" t="s">
        <v>80</v>
      </c>
      <c r="C6" s="85"/>
      <c r="D6" s="85"/>
      <c r="E6" s="86"/>
    </row>
    <row r="7" spans="2:5" ht="24.75" customHeight="1">
      <c r="B7" s="7"/>
      <c r="C7" s="5" t="s">
        <v>18</v>
      </c>
      <c r="D7" s="64">
        <v>977.6900000000002</v>
      </c>
      <c r="E7" s="6" t="s">
        <v>4</v>
      </c>
    </row>
    <row r="8" spans="2:5" ht="24.75" customHeight="1">
      <c r="B8" s="7"/>
      <c r="C8" s="5" t="s">
        <v>18</v>
      </c>
      <c r="D8" s="64">
        <v>460.2940000000001</v>
      </c>
      <c r="E8" s="6" t="s">
        <v>5</v>
      </c>
    </row>
    <row r="9" spans="2:5" ht="24.75" customHeight="1">
      <c r="B9" s="4" t="s">
        <v>81</v>
      </c>
      <c r="C9" s="5" t="s">
        <v>19</v>
      </c>
      <c r="D9" s="33">
        <v>1491</v>
      </c>
      <c r="E9" s="6" t="s">
        <v>6</v>
      </c>
    </row>
    <row r="10" spans="2:5" ht="24.75" customHeight="1">
      <c r="B10" s="9"/>
      <c r="C10" s="5" t="s">
        <v>19</v>
      </c>
      <c r="D10" s="33">
        <v>5064</v>
      </c>
      <c r="E10" s="6" t="s">
        <v>60</v>
      </c>
    </row>
    <row r="11" spans="2:5" ht="24.75" customHeight="1">
      <c r="B11" s="7"/>
      <c r="C11" s="5" t="s">
        <v>20</v>
      </c>
      <c r="D11" s="33">
        <v>5403</v>
      </c>
      <c r="E11" s="62" t="s">
        <v>61</v>
      </c>
    </row>
    <row r="12" spans="2:5" ht="24.75" customHeight="1">
      <c r="B12" s="7"/>
      <c r="C12" s="5" t="s">
        <v>42</v>
      </c>
      <c r="D12" s="31">
        <v>41</v>
      </c>
      <c r="E12" s="6" t="s">
        <v>54</v>
      </c>
    </row>
    <row r="13" spans="2:5" ht="24.75" customHeight="1">
      <c r="B13" s="7"/>
      <c r="C13" s="5" t="s">
        <v>42</v>
      </c>
      <c r="D13" s="31">
        <v>36</v>
      </c>
      <c r="E13" s="6" t="s">
        <v>51</v>
      </c>
    </row>
    <row r="14" spans="2:5" ht="24.75" customHeight="1">
      <c r="B14" s="7"/>
      <c r="C14" s="5" t="s">
        <v>21</v>
      </c>
      <c r="D14" s="31">
        <v>282</v>
      </c>
      <c r="E14" s="6" t="s">
        <v>8</v>
      </c>
    </row>
    <row r="15" spans="2:5" ht="24.75" customHeight="1">
      <c r="B15" s="7"/>
      <c r="C15" s="5" t="s">
        <v>17</v>
      </c>
      <c r="D15" s="33">
        <v>2432</v>
      </c>
      <c r="E15" s="6" t="s">
        <v>50</v>
      </c>
    </row>
    <row r="16" spans="2:5" ht="24.75" customHeight="1">
      <c r="B16" s="7"/>
      <c r="C16" s="5" t="s">
        <v>22</v>
      </c>
      <c r="D16" s="33">
        <v>162050647</v>
      </c>
      <c r="E16" s="8" t="s">
        <v>9</v>
      </c>
    </row>
    <row r="17" spans="2:5" ht="24.75" customHeight="1">
      <c r="B17" s="7"/>
      <c r="C17" s="5" t="s">
        <v>23</v>
      </c>
      <c r="D17" s="33">
        <v>60289373499</v>
      </c>
      <c r="E17" s="8" t="s">
        <v>9</v>
      </c>
    </row>
    <row r="18" spans="2:5" ht="24.75" customHeight="1">
      <c r="B18" s="7"/>
      <c r="C18" s="5" t="s">
        <v>23</v>
      </c>
      <c r="D18" s="33">
        <v>52578832700</v>
      </c>
      <c r="E18" s="6" t="s">
        <v>10</v>
      </c>
    </row>
    <row r="19" spans="2:5" ht="24.75" customHeight="1">
      <c r="B19" s="7"/>
      <c r="C19" s="5" t="s">
        <v>43</v>
      </c>
      <c r="D19" s="34">
        <v>0.87210779692166</v>
      </c>
      <c r="E19" s="6" t="s">
        <v>11</v>
      </c>
    </row>
    <row r="20" spans="2:5" ht="24.75" customHeight="1">
      <c r="B20" s="7"/>
      <c r="C20" s="5" t="s">
        <v>23</v>
      </c>
      <c r="D20" s="33">
        <v>17824129602</v>
      </c>
      <c r="E20" s="6" t="s">
        <v>12</v>
      </c>
    </row>
    <row r="21" spans="2:5" ht="25.5" customHeight="1" thickBot="1">
      <c r="B21" s="65" t="s">
        <v>82</v>
      </c>
      <c r="C21" s="11" t="s">
        <v>24</v>
      </c>
      <c r="D21" s="35">
        <v>13</v>
      </c>
      <c r="E21" s="12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36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87" t="s">
        <v>45</v>
      </c>
      <c r="B1" s="87"/>
      <c r="C1" s="87"/>
      <c r="D1" s="87"/>
      <c r="E1" s="87"/>
      <c r="F1" s="87"/>
    </row>
    <row r="2" spans="1:6" ht="26.25" customHeight="1" thickBot="1">
      <c r="A2" s="88" t="str">
        <f>'p192'!B1</f>
        <v>تا پایان سال 92</v>
      </c>
      <c r="B2" s="88"/>
      <c r="C2" s="88"/>
      <c r="D2" s="88"/>
      <c r="E2" s="88"/>
      <c r="F2" s="88"/>
    </row>
    <row r="3" spans="1:6" ht="32.25" customHeight="1" thickTop="1">
      <c r="A3" s="17" t="s">
        <v>34</v>
      </c>
      <c r="B3" s="18" t="s">
        <v>35</v>
      </c>
      <c r="C3" s="18" t="s">
        <v>36</v>
      </c>
      <c r="D3" s="18" t="s">
        <v>36</v>
      </c>
      <c r="E3" s="18" t="s">
        <v>37</v>
      </c>
      <c r="F3" s="19" t="s">
        <v>33</v>
      </c>
    </row>
    <row r="4" spans="1:6" ht="33" customHeight="1">
      <c r="A4" s="20" t="s">
        <v>38</v>
      </c>
      <c r="B4" s="21" t="s">
        <v>39</v>
      </c>
      <c r="C4" s="21" t="s">
        <v>39</v>
      </c>
      <c r="D4" s="21" t="s">
        <v>0</v>
      </c>
      <c r="E4" s="21" t="s">
        <v>40</v>
      </c>
      <c r="F4" s="22"/>
    </row>
    <row r="5" spans="1:6" ht="34.5" customHeight="1">
      <c r="A5" s="56">
        <v>0.87210779692166</v>
      </c>
      <c r="B5" s="39">
        <v>52578832700</v>
      </c>
      <c r="C5" s="39">
        <v>60289373499</v>
      </c>
      <c r="D5" s="39">
        <v>162050647</v>
      </c>
      <c r="E5" s="39">
        <v>38824</v>
      </c>
      <c r="F5" s="40" t="s">
        <v>41</v>
      </c>
    </row>
    <row r="6" spans="1:6" ht="34.5" customHeight="1" thickBot="1">
      <c r="A6" s="57">
        <v>0.87210779692166</v>
      </c>
      <c r="B6" s="43">
        <v>52578832700</v>
      </c>
      <c r="C6" s="43">
        <v>60289373499</v>
      </c>
      <c r="D6" s="43">
        <v>162050647</v>
      </c>
      <c r="E6" s="43">
        <v>38824</v>
      </c>
      <c r="F6" s="44" t="s">
        <v>47</v>
      </c>
    </row>
    <row r="7" spans="1:6" ht="54.75" customHeight="1" thickTop="1">
      <c r="A7" s="89"/>
      <c r="B7" s="89"/>
      <c r="C7" s="89"/>
      <c r="D7" s="89"/>
      <c r="E7" s="89"/>
      <c r="F7" s="89"/>
    </row>
    <row r="8" spans="1:6" ht="30" customHeight="1" thickBot="1">
      <c r="A8" s="90" t="s">
        <v>27</v>
      </c>
      <c r="B8" s="90"/>
      <c r="C8" s="90"/>
      <c r="D8" s="90"/>
      <c r="E8" s="90"/>
      <c r="F8" s="90"/>
    </row>
    <row r="9" spans="1:6" ht="33.75" customHeight="1" thickTop="1">
      <c r="A9" s="48" t="s">
        <v>28</v>
      </c>
      <c r="B9" s="49" t="s">
        <v>29</v>
      </c>
      <c r="C9" s="49" t="s">
        <v>30</v>
      </c>
      <c r="D9" s="49" t="s">
        <v>31</v>
      </c>
      <c r="E9" s="49" t="s">
        <v>32</v>
      </c>
      <c r="F9" s="50" t="s">
        <v>33</v>
      </c>
    </row>
    <row r="10" spans="1:6" ht="34.5" customHeight="1">
      <c r="A10" s="63">
        <v>3800</v>
      </c>
      <c r="B10" s="39">
        <v>169</v>
      </c>
      <c r="C10" s="39">
        <v>940</v>
      </c>
      <c r="D10" s="39">
        <v>1300</v>
      </c>
      <c r="E10" s="39">
        <v>32615</v>
      </c>
      <c r="F10" s="52" t="s">
        <v>41</v>
      </c>
    </row>
    <row r="11" spans="1:6" ht="34.5" customHeight="1" thickBot="1">
      <c r="A11" s="60">
        <v>3800</v>
      </c>
      <c r="B11" s="55">
        <v>169</v>
      </c>
      <c r="C11" s="55">
        <v>940</v>
      </c>
      <c r="D11" s="55">
        <v>1300</v>
      </c>
      <c r="E11" s="55">
        <v>32615</v>
      </c>
      <c r="F11" s="16" t="s">
        <v>48</v>
      </c>
    </row>
    <row r="12" ht="13.5" thickTop="1"/>
    <row r="13" ht="97.5" customHeight="1"/>
    <row r="16" ht="13.5" thickBot="1"/>
    <row r="17" spans="2:5" ht="24" thickBot="1">
      <c r="B17" s="24">
        <f>IF(B6='p192'!D18,1," ")</f>
        <v>1</v>
      </c>
      <c r="C17" s="24">
        <f>IF(C6='p192'!D17,1," ")</f>
        <v>1</v>
      </c>
      <c r="D17" s="24">
        <f>IF(D6='p192'!D16,1," ")</f>
        <v>1</v>
      </c>
      <c r="E17" s="24">
        <f>IF(E6='p192'!D5,1," ")</f>
        <v>1</v>
      </c>
    </row>
    <row r="18" ht="24" thickBot="1">
      <c r="E18" s="24">
        <f>IF(SUM(A11:E11)=E6,1," ")</f>
        <v>1</v>
      </c>
    </row>
  </sheetData>
  <sheetProtection/>
  <mergeCells count="4">
    <mergeCell ref="A1:F1"/>
    <mergeCell ref="A2:F2"/>
    <mergeCell ref="A7:F7"/>
    <mergeCell ref="A8:F8"/>
  </mergeCells>
  <printOptions/>
  <pageMargins left="1.141732283464567" right="0.7480314960629921" top="0.6299212598425197" bottom="0.7480314960629921" header="0.31496062992125984" footer="0.5118110236220472"/>
  <pageSetup horizontalDpi="300" verticalDpi="300" orientation="landscape" paperSize="9" r:id="rId2"/>
  <headerFooter alignWithMargins="0">
    <oddFooter>&amp;L&amp;F-&amp;A&amp;C&amp;"B Fantezy,Bold"&amp;11معاونت برنامه ريزي و مهندسي- دفتر فناو.ري اطلاعات و ارتباطات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36" t="s">
        <v>84</v>
      </c>
      <c r="C1" s="37"/>
      <c r="D1" s="37" t="s">
        <v>44</v>
      </c>
      <c r="E1" s="38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62</v>
      </c>
      <c r="C3" s="5" t="s">
        <v>15</v>
      </c>
      <c r="D3" s="64">
        <v>5601</v>
      </c>
      <c r="E3" s="6" t="s">
        <v>2</v>
      </c>
    </row>
    <row r="4" spans="2:5" ht="24.75" customHeight="1">
      <c r="B4" s="7"/>
      <c r="C4" s="5" t="s">
        <v>16</v>
      </c>
      <c r="D4" s="64">
        <v>16</v>
      </c>
      <c r="E4" s="6" t="s">
        <v>3</v>
      </c>
    </row>
    <row r="5" spans="2:5" ht="24.75" customHeight="1">
      <c r="B5" s="13"/>
      <c r="C5" s="14" t="s">
        <v>17</v>
      </c>
      <c r="D5" s="32">
        <v>40409</v>
      </c>
      <c r="E5" s="15" t="s">
        <v>49</v>
      </c>
    </row>
    <row r="6" spans="2:5" ht="24.75" customHeight="1">
      <c r="B6" s="84" t="s">
        <v>85</v>
      </c>
      <c r="C6" s="85"/>
      <c r="D6" s="85"/>
      <c r="E6" s="86"/>
    </row>
    <row r="7" spans="2:5" ht="24.75" customHeight="1">
      <c r="B7" s="7"/>
      <c r="C7" s="5" t="s">
        <v>18</v>
      </c>
      <c r="D7" s="64">
        <v>1075.115</v>
      </c>
      <c r="E7" s="6" t="s">
        <v>4</v>
      </c>
    </row>
    <row r="8" spans="2:5" ht="24.75" customHeight="1">
      <c r="B8" s="7"/>
      <c r="C8" s="5" t="s">
        <v>18</v>
      </c>
      <c r="D8" s="64">
        <v>677.0689999999998</v>
      </c>
      <c r="E8" s="6" t="s">
        <v>5</v>
      </c>
    </row>
    <row r="9" spans="2:5" ht="24.75" customHeight="1">
      <c r="B9" s="4" t="s">
        <v>86</v>
      </c>
      <c r="C9" s="5" t="s">
        <v>19</v>
      </c>
      <c r="D9" s="33">
        <v>1501</v>
      </c>
      <c r="E9" s="6" t="s">
        <v>6</v>
      </c>
    </row>
    <row r="10" spans="2:5" ht="24.75" customHeight="1">
      <c r="B10" s="9"/>
      <c r="C10" s="5" t="s">
        <v>19</v>
      </c>
      <c r="D10" s="33">
        <v>2232</v>
      </c>
      <c r="E10" s="6" t="s">
        <v>60</v>
      </c>
    </row>
    <row r="11" spans="2:5" ht="24.75" customHeight="1">
      <c r="B11" s="7"/>
      <c r="C11" s="5" t="s">
        <v>20</v>
      </c>
      <c r="D11" s="33">
        <v>13742</v>
      </c>
      <c r="E11" s="62" t="s">
        <v>61</v>
      </c>
    </row>
    <row r="12" spans="2:5" ht="24.75" customHeight="1">
      <c r="B12" s="7"/>
      <c r="C12" s="5" t="s">
        <v>42</v>
      </c>
      <c r="D12" s="31">
        <v>45</v>
      </c>
      <c r="E12" s="6" t="s">
        <v>54</v>
      </c>
    </row>
    <row r="13" spans="2:5" ht="24.75" customHeight="1">
      <c r="B13" s="7"/>
      <c r="C13" s="5" t="s">
        <v>42</v>
      </c>
      <c r="D13" s="31">
        <v>37</v>
      </c>
      <c r="E13" s="6" t="s">
        <v>51</v>
      </c>
    </row>
    <row r="14" spans="2:5" ht="24.75" customHeight="1">
      <c r="B14" s="7"/>
      <c r="C14" s="5" t="s">
        <v>21</v>
      </c>
      <c r="D14" s="31">
        <v>283</v>
      </c>
      <c r="E14" s="6" t="s">
        <v>8</v>
      </c>
    </row>
    <row r="15" spans="2:5" ht="24.75" customHeight="1">
      <c r="B15" s="7"/>
      <c r="C15" s="5" t="s">
        <v>17</v>
      </c>
      <c r="D15" s="33">
        <v>1482</v>
      </c>
      <c r="E15" s="6" t="s">
        <v>50</v>
      </c>
    </row>
    <row r="16" spans="2:5" ht="24.75" customHeight="1">
      <c r="B16" s="7"/>
      <c r="C16" s="5" t="s">
        <v>22</v>
      </c>
      <c r="D16" s="33">
        <v>185282138</v>
      </c>
      <c r="E16" s="8" t="s">
        <v>9</v>
      </c>
    </row>
    <row r="17" spans="2:5" ht="24.75" customHeight="1">
      <c r="B17" s="7"/>
      <c r="C17" s="5" t="s">
        <v>23</v>
      </c>
      <c r="D17" s="33">
        <v>88952956615</v>
      </c>
      <c r="E17" s="8" t="s">
        <v>9</v>
      </c>
    </row>
    <row r="18" spans="2:5" ht="24.75" customHeight="1">
      <c r="B18" s="7"/>
      <c r="C18" s="5" t="s">
        <v>23</v>
      </c>
      <c r="D18" s="33">
        <v>73289654300</v>
      </c>
      <c r="E18" s="6" t="s">
        <v>10</v>
      </c>
    </row>
    <row r="19" spans="2:5" ht="24.75" customHeight="1">
      <c r="B19" s="7"/>
      <c r="C19" s="5" t="s">
        <v>43</v>
      </c>
      <c r="D19" s="34">
        <v>0.8239147644884608</v>
      </c>
      <c r="E19" s="6" t="s">
        <v>11</v>
      </c>
    </row>
    <row r="20" spans="2:5" ht="24.75" customHeight="1">
      <c r="B20" s="7"/>
      <c r="C20" s="5" t="s">
        <v>23</v>
      </c>
      <c r="D20" s="33">
        <v>33492552917</v>
      </c>
      <c r="E20" s="6" t="s">
        <v>12</v>
      </c>
    </row>
    <row r="21" spans="2:5" ht="25.5" customHeight="1" thickBot="1">
      <c r="B21" s="65" t="s">
        <v>83</v>
      </c>
      <c r="C21" s="11" t="s">
        <v>24</v>
      </c>
      <c r="D21" s="35">
        <v>12</v>
      </c>
      <c r="E21" s="12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36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F18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87" t="s">
        <v>45</v>
      </c>
      <c r="B1" s="87"/>
      <c r="C1" s="87"/>
      <c r="D1" s="87"/>
      <c r="E1" s="87"/>
      <c r="F1" s="87"/>
    </row>
    <row r="2" spans="1:6" ht="26.25" customHeight="1" thickBot="1">
      <c r="A2" s="88" t="s">
        <v>84</v>
      </c>
      <c r="B2" s="88"/>
      <c r="C2" s="88"/>
      <c r="D2" s="88"/>
      <c r="E2" s="88"/>
      <c r="F2" s="88"/>
    </row>
    <row r="3" spans="1:6" ht="32.25" customHeight="1" thickTop="1">
      <c r="A3" s="17" t="s">
        <v>34</v>
      </c>
      <c r="B3" s="18" t="s">
        <v>35</v>
      </c>
      <c r="C3" s="18" t="s">
        <v>36</v>
      </c>
      <c r="D3" s="18" t="s">
        <v>36</v>
      </c>
      <c r="E3" s="18" t="s">
        <v>37</v>
      </c>
      <c r="F3" s="19" t="s">
        <v>33</v>
      </c>
    </row>
    <row r="4" spans="1:6" ht="33" customHeight="1">
      <c r="A4" s="20" t="s">
        <v>38</v>
      </c>
      <c r="B4" s="21" t="s">
        <v>39</v>
      </c>
      <c r="C4" s="21" t="s">
        <v>39</v>
      </c>
      <c r="D4" s="21" t="s">
        <v>0</v>
      </c>
      <c r="E4" s="21" t="s">
        <v>40</v>
      </c>
      <c r="F4" s="22"/>
    </row>
    <row r="5" spans="1:6" ht="34.5" customHeight="1">
      <c r="A5" s="56">
        <v>0.8239147644884608</v>
      </c>
      <c r="B5" s="39">
        <v>73289654300</v>
      </c>
      <c r="C5" s="39">
        <v>88952956615</v>
      </c>
      <c r="D5" s="39">
        <v>185282138</v>
      </c>
      <c r="E5" s="39">
        <v>40409</v>
      </c>
      <c r="F5" s="40" t="s">
        <v>41</v>
      </c>
    </row>
    <row r="6" spans="1:6" ht="34.5" customHeight="1" thickBot="1">
      <c r="A6" s="57">
        <v>0.8239147644884608</v>
      </c>
      <c r="B6" s="43">
        <v>73289654300</v>
      </c>
      <c r="C6" s="43">
        <v>88952956615</v>
      </c>
      <c r="D6" s="43">
        <v>185282138</v>
      </c>
      <c r="E6" s="43">
        <v>40409</v>
      </c>
      <c r="F6" s="44" t="s">
        <v>47</v>
      </c>
    </row>
    <row r="7" spans="1:6" ht="54.75" customHeight="1" thickTop="1">
      <c r="A7" s="89"/>
      <c r="B7" s="89"/>
      <c r="C7" s="89"/>
      <c r="D7" s="89"/>
      <c r="E7" s="89"/>
      <c r="F7" s="89"/>
    </row>
    <row r="8" spans="1:6" ht="30" customHeight="1" thickBot="1">
      <c r="A8" s="90" t="s">
        <v>27</v>
      </c>
      <c r="B8" s="90"/>
      <c r="C8" s="90"/>
      <c r="D8" s="90"/>
      <c r="E8" s="90"/>
      <c r="F8" s="90"/>
    </row>
    <row r="9" spans="1:6" ht="33.75" customHeight="1" thickTop="1">
      <c r="A9" s="48" t="s">
        <v>28</v>
      </c>
      <c r="B9" s="49" t="s">
        <v>29</v>
      </c>
      <c r="C9" s="49" t="s">
        <v>30</v>
      </c>
      <c r="D9" s="49" t="s">
        <v>31</v>
      </c>
      <c r="E9" s="49" t="s">
        <v>32</v>
      </c>
      <c r="F9" s="50" t="s">
        <v>33</v>
      </c>
    </row>
    <row r="10" spans="1:6" ht="34.5" customHeight="1">
      <c r="A10" s="63">
        <v>4037</v>
      </c>
      <c r="B10" s="39">
        <v>182</v>
      </c>
      <c r="C10" s="39">
        <v>985</v>
      </c>
      <c r="D10" s="39">
        <v>1383</v>
      </c>
      <c r="E10" s="39">
        <v>33822</v>
      </c>
      <c r="F10" s="52" t="s">
        <v>41</v>
      </c>
    </row>
    <row r="11" spans="1:6" ht="34.5" customHeight="1" thickBot="1">
      <c r="A11" s="60">
        <v>4037</v>
      </c>
      <c r="B11" s="55">
        <v>182</v>
      </c>
      <c r="C11" s="55">
        <v>985</v>
      </c>
      <c r="D11" s="55">
        <v>1383</v>
      </c>
      <c r="E11" s="55">
        <v>33822</v>
      </c>
      <c r="F11" s="16" t="s">
        <v>48</v>
      </c>
    </row>
    <row r="12" ht="13.5" thickTop="1"/>
    <row r="13" ht="97.5" customHeight="1"/>
    <row r="16" ht="13.5" thickBot="1"/>
    <row r="17" spans="2:5" ht="24" thickBot="1">
      <c r="B17" s="24">
        <v>1</v>
      </c>
      <c r="C17" s="24">
        <v>1</v>
      </c>
      <c r="D17" s="24">
        <v>1</v>
      </c>
      <c r="E17" s="24">
        <v>1</v>
      </c>
    </row>
    <row r="18" ht="24" thickBot="1">
      <c r="E18" s="24">
        <v>1</v>
      </c>
    </row>
  </sheetData>
  <sheetProtection/>
  <mergeCells count="4">
    <mergeCell ref="A1:F1"/>
    <mergeCell ref="A2:F2"/>
    <mergeCell ref="A7:F7"/>
    <mergeCell ref="A8:F8"/>
  </mergeCells>
  <printOptions/>
  <pageMargins left="1.141732283464567" right="0.7480314960629921" top="0.6299212598425197" bottom="0.7480314960629921" header="0.31496062992125984" footer="0.5118110236220472"/>
  <pageSetup horizontalDpi="300" verticalDpi="300" orientation="landscape" paperSize="9" r:id="rId2"/>
  <headerFooter alignWithMargins="0">
    <oddFooter>&amp;L&amp;F-&amp;A&amp;C&amp;"B Fantezy,Bold"&amp;11معاونت برنامه ريزي و مهندسي- دفتر فناو.ري اطلاعات و ارتباطات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36" t="s">
        <v>87</v>
      </c>
      <c r="C1" s="37"/>
      <c r="D1" s="37" t="s">
        <v>44</v>
      </c>
      <c r="E1" s="38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62</v>
      </c>
      <c r="C3" s="5" t="s">
        <v>15</v>
      </c>
      <c r="D3" s="64">
        <v>5601</v>
      </c>
      <c r="E3" s="6" t="s">
        <v>2</v>
      </c>
    </row>
    <row r="4" spans="2:5" ht="24.75" customHeight="1">
      <c r="B4" s="7"/>
      <c r="C4" s="5" t="s">
        <v>16</v>
      </c>
      <c r="D4" s="64">
        <v>16</v>
      </c>
      <c r="E4" s="6" t="s">
        <v>3</v>
      </c>
    </row>
    <row r="5" spans="2:5" ht="24.75" customHeight="1">
      <c r="B5" s="13"/>
      <c r="C5" s="14" t="s">
        <v>17</v>
      </c>
      <c r="D5" s="32">
        <v>41590</v>
      </c>
      <c r="E5" s="15" t="s">
        <v>49</v>
      </c>
    </row>
    <row r="6" spans="2:5" ht="24.75" customHeight="1">
      <c r="B6" s="84" t="s">
        <v>89</v>
      </c>
      <c r="C6" s="85"/>
      <c r="D6" s="85"/>
      <c r="E6" s="86"/>
    </row>
    <row r="7" spans="2:5" ht="24.75" customHeight="1">
      <c r="B7" s="7"/>
      <c r="C7" s="5" t="s">
        <v>18</v>
      </c>
      <c r="D7" s="64">
        <v>1094.601</v>
      </c>
      <c r="E7" s="6" t="s">
        <v>4</v>
      </c>
    </row>
    <row r="8" spans="2:5" ht="24.75" customHeight="1">
      <c r="B8" s="7"/>
      <c r="C8" s="5" t="s">
        <v>18</v>
      </c>
      <c r="D8" s="64">
        <v>686.7199999999998</v>
      </c>
      <c r="E8" s="6" t="s">
        <v>5</v>
      </c>
    </row>
    <row r="9" spans="2:5" ht="24.75" customHeight="1">
      <c r="B9" s="4" t="s">
        <v>88</v>
      </c>
      <c r="C9" s="5" t="s">
        <v>19</v>
      </c>
      <c r="D9" s="33">
        <v>1567</v>
      </c>
      <c r="E9" s="6" t="s">
        <v>6</v>
      </c>
    </row>
    <row r="10" spans="2:5" ht="24.75" customHeight="1">
      <c r="B10" s="9"/>
      <c r="C10" s="5" t="s">
        <v>19</v>
      </c>
      <c r="D10" s="33">
        <v>2232</v>
      </c>
      <c r="E10" s="6" t="s">
        <v>60</v>
      </c>
    </row>
    <row r="11" spans="2:5" ht="24.75" customHeight="1">
      <c r="B11" s="7"/>
      <c r="C11" s="5" t="s">
        <v>20</v>
      </c>
      <c r="D11" s="33">
        <v>14483</v>
      </c>
      <c r="E11" s="62" t="s">
        <v>61</v>
      </c>
    </row>
    <row r="12" spans="2:5" ht="24.75" customHeight="1">
      <c r="B12" s="7"/>
      <c r="C12" s="5" t="s">
        <v>42</v>
      </c>
      <c r="D12" s="31">
        <v>49</v>
      </c>
      <c r="E12" s="6" t="s">
        <v>54</v>
      </c>
    </row>
    <row r="13" spans="2:5" ht="24.75" customHeight="1">
      <c r="B13" s="7"/>
      <c r="C13" s="5" t="s">
        <v>42</v>
      </c>
      <c r="D13" s="31">
        <v>38</v>
      </c>
      <c r="E13" s="6" t="s">
        <v>51</v>
      </c>
    </row>
    <row r="14" spans="2:5" ht="24.75" customHeight="1">
      <c r="B14" s="7"/>
      <c r="C14" s="5" t="s">
        <v>21</v>
      </c>
      <c r="D14" s="31">
        <v>285</v>
      </c>
      <c r="E14" s="6" t="s">
        <v>8</v>
      </c>
    </row>
    <row r="15" spans="2:5" ht="24.75" customHeight="1">
      <c r="B15" s="7"/>
      <c r="C15" s="5" t="s">
        <v>17</v>
      </c>
      <c r="D15" s="33">
        <v>1324</v>
      </c>
      <c r="E15" s="6" t="s">
        <v>50</v>
      </c>
    </row>
    <row r="16" spans="2:5" ht="24.75" customHeight="1">
      <c r="B16" s="7"/>
      <c r="C16" s="5" t="s">
        <v>22</v>
      </c>
      <c r="D16" s="33">
        <v>191040635</v>
      </c>
      <c r="E16" s="8" t="s">
        <v>9</v>
      </c>
    </row>
    <row r="17" spans="2:5" ht="24.75" customHeight="1">
      <c r="B17" s="7"/>
      <c r="C17" s="5" t="s">
        <v>23</v>
      </c>
      <c r="D17" s="33">
        <v>104885862861</v>
      </c>
      <c r="E17" s="8" t="s">
        <v>9</v>
      </c>
    </row>
    <row r="18" spans="2:5" ht="24.75" customHeight="1">
      <c r="B18" s="7"/>
      <c r="C18" s="5" t="s">
        <v>23</v>
      </c>
      <c r="D18" s="33">
        <v>104747268569</v>
      </c>
      <c r="E18" s="6" t="s">
        <v>10</v>
      </c>
    </row>
    <row r="19" spans="2:5" ht="24.75" customHeight="1">
      <c r="B19" s="7"/>
      <c r="C19" s="5" t="s">
        <v>43</v>
      </c>
      <c r="D19" s="34">
        <v>0.9986786179927445</v>
      </c>
      <c r="E19" s="6" t="s">
        <v>11</v>
      </c>
    </row>
    <row r="20" spans="2:5" ht="24.75" customHeight="1">
      <c r="B20" s="7"/>
      <c r="C20" s="5" t="s">
        <v>23</v>
      </c>
      <c r="D20" s="33">
        <v>33631147209</v>
      </c>
      <c r="E20" s="6" t="s">
        <v>12</v>
      </c>
    </row>
    <row r="21" spans="2:5" ht="25.5" customHeight="1" thickBot="1">
      <c r="B21" s="65" t="s">
        <v>90</v>
      </c>
      <c r="C21" s="11" t="s">
        <v>24</v>
      </c>
      <c r="D21" s="35">
        <v>11</v>
      </c>
      <c r="E21" s="12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36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0" sqref="A10:F10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87" t="s">
        <v>45</v>
      </c>
      <c r="B1" s="87"/>
      <c r="C1" s="87"/>
      <c r="D1" s="87"/>
      <c r="E1" s="87"/>
      <c r="F1" s="87"/>
    </row>
    <row r="2" spans="1:6" ht="26.25" customHeight="1" thickBot="1">
      <c r="A2" s="88" t="str">
        <f>'p194'!B1</f>
        <v>تا پایان سال  1394</v>
      </c>
      <c r="B2" s="88"/>
      <c r="C2" s="88"/>
      <c r="D2" s="88"/>
      <c r="E2" s="88"/>
      <c r="F2" s="88"/>
    </row>
    <row r="3" spans="1:6" ht="32.25" customHeight="1" thickTop="1">
      <c r="A3" s="17" t="s">
        <v>34</v>
      </c>
      <c r="B3" s="18" t="s">
        <v>35</v>
      </c>
      <c r="C3" s="18" t="s">
        <v>36</v>
      </c>
      <c r="D3" s="18" t="s">
        <v>36</v>
      </c>
      <c r="E3" s="18" t="s">
        <v>37</v>
      </c>
      <c r="F3" s="19" t="s">
        <v>33</v>
      </c>
    </row>
    <row r="4" spans="1:6" ht="33" customHeight="1">
      <c r="A4" s="20" t="s">
        <v>38</v>
      </c>
      <c r="B4" s="21" t="s">
        <v>39</v>
      </c>
      <c r="C4" s="21" t="s">
        <v>39</v>
      </c>
      <c r="D4" s="21" t="s">
        <v>0</v>
      </c>
      <c r="E4" s="21" t="s">
        <v>40</v>
      </c>
      <c r="F4" s="22"/>
    </row>
    <row r="5" spans="1:6" ht="34.5" customHeight="1">
      <c r="A5" s="56">
        <v>0.9986786179927445</v>
      </c>
      <c r="B5" s="39">
        <v>104747268569</v>
      </c>
      <c r="C5" s="39">
        <v>104885862861</v>
      </c>
      <c r="D5" s="39">
        <v>191040635</v>
      </c>
      <c r="E5" s="39">
        <v>41590</v>
      </c>
      <c r="F5" s="40" t="s">
        <v>41</v>
      </c>
    </row>
    <row r="6" spans="1:6" ht="34.5" customHeight="1" thickBot="1">
      <c r="A6" s="57">
        <f>B6/C6</f>
        <v>0.9986786179927445</v>
      </c>
      <c r="B6" s="43">
        <f>SUM(B5:B5)</f>
        <v>104747268569</v>
      </c>
      <c r="C6" s="43">
        <f>SUM(C5:C5)</f>
        <v>104885862861</v>
      </c>
      <c r="D6" s="43">
        <f>SUM(D5:D5)</f>
        <v>191040635</v>
      </c>
      <c r="E6" s="43">
        <f>SUM(E5:E5)</f>
        <v>41590</v>
      </c>
      <c r="F6" s="44" t="s">
        <v>47</v>
      </c>
    </row>
    <row r="7" spans="1:6" ht="54.75" customHeight="1" thickTop="1">
      <c r="A7" s="89"/>
      <c r="B7" s="89"/>
      <c r="C7" s="89"/>
      <c r="D7" s="89"/>
      <c r="E7" s="89"/>
      <c r="F7" s="89"/>
    </row>
    <row r="8" spans="1:6" ht="30" customHeight="1" thickBot="1">
      <c r="A8" s="90" t="s">
        <v>27</v>
      </c>
      <c r="B8" s="90"/>
      <c r="C8" s="90"/>
      <c r="D8" s="90"/>
      <c r="E8" s="90"/>
      <c r="F8" s="90"/>
    </row>
    <row r="9" spans="1:6" ht="33.75" customHeight="1" thickTop="1">
      <c r="A9" s="48" t="s">
        <v>28</v>
      </c>
      <c r="B9" s="49" t="s">
        <v>29</v>
      </c>
      <c r="C9" s="49" t="s">
        <v>30</v>
      </c>
      <c r="D9" s="49" t="s">
        <v>31</v>
      </c>
      <c r="E9" s="49" t="s">
        <v>32</v>
      </c>
      <c r="F9" s="50" t="s">
        <v>33</v>
      </c>
    </row>
    <row r="10" spans="1:6" ht="34.5" customHeight="1">
      <c r="A10" s="63">
        <v>4209</v>
      </c>
      <c r="B10" s="39">
        <v>200</v>
      </c>
      <c r="C10" s="39">
        <v>1017</v>
      </c>
      <c r="D10" s="39">
        <v>1473</v>
      </c>
      <c r="E10" s="39">
        <v>34691</v>
      </c>
      <c r="F10" s="52" t="s">
        <v>41</v>
      </c>
    </row>
    <row r="11" spans="1:6" ht="34.5" customHeight="1" thickBot="1">
      <c r="A11" s="60">
        <f>SUM(A10:A10)</f>
        <v>4209</v>
      </c>
      <c r="B11" s="55">
        <f>SUM(B10:B10)</f>
        <v>200</v>
      </c>
      <c r="C11" s="55">
        <f>SUM(C10:C10)</f>
        <v>1017</v>
      </c>
      <c r="D11" s="55">
        <f>SUM(D10:D10)</f>
        <v>1473</v>
      </c>
      <c r="E11" s="55">
        <f>SUM(E10:E10)</f>
        <v>34691</v>
      </c>
      <c r="F11" s="16" t="s">
        <v>48</v>
      </c>
    </row>
    <row r="12" ht="13.5" thickTop="1"/>
    <row r="13" ht="97.5" customHeight="1"/>
    <row r="16" ht="13.5" thickBot="1"/>
    <row r="17" spans="2:5" ht="24" thickBot="1">
      <c r="B17" s="24">
        <f>IF(B6='p194'!D18,1," ")</f>
        <v>1</v>
      </c>
      <c r="C17" s="24">
        <f>IF(C6='p194'!D17,1," ")</f>
        <v>1</v>
      </c>
      <c r="D17" s="24">
        <f>IF(D6='p194'!D16,1," ")</f>
        <v>1</v>
      </c>
      <c r="E17" s="24">
        <f>IF(E6='p194'!D5,1," ")</f>
        <v>1</v>
      </c>
    </row>
    <row r="18" ht="24" thickBot="1">
      <c r="E18" s="24">
        <f>IF(SUM(A11:E11)=E6,1," ")</f>
        <v>1</v>
      </c>
    </row>
  </sheetData>
  <sheetProtection/>
  <mergeCells count="4">
    <mergeCell ref="A1:F1"/>
    <mergeCell ref="A2:F2"/>
    <mergeCell ref="A7:F7"/>
    <mergeCell ref="A8:F8"/>
  </mergeCells>
  <printOptions/>
  <pageMargins left="1.141732283464567" right="0.7480314960629921" top="0.6299212598425197" bottom="0.7480314960629921" header="0.31496062992125984" footer="0.5118110236220472"/>
  <pageSetup horizontalDpi="300" verticalDpi="300" orientation="landscape" paperSize="9" r:id="rId2"/>
  <headerFooter alignWithMargins="0">
    <oddFooter>&amp;L&amp;F-&amp;A&amp;C&amp;"B Fantezy,Bold"&amp;11معاونت برنامه ريزي و مهندسي- دفتر فناو.ري اطلاعات و ارتباطات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D1">
      <selection activeCell="J4" sqref="J4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36" t="s">
        <v>92</v>
      </c>
      <c r="C1" s="37"/>
      <c r="D1" s="37" t="s">
        <v>44</v>
      </c>
      <c r="E1" s="38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62</v>
      </c>
      <c r="C3" s="5" t="s">
        <v>15</v>
      </c>
      <c r="D3" s="71">
        <v>5601</v>
      </c>
      <c r="E3" s="6" t="s">
        <v>2</v>
      </c>
    </row>
    <row r="4" spans="2:5" ht="24.75" customHeight="1">
      <c r="B4" s="7"/>
      <c r="C4" s="5" t="s">
        <v>16</v>
      </c>
      <c r="D4" s="64">
        <v>17</v>
      </c>
      <c r="E4" s="6" t="s">
        <v>3</v>
      </c>
    </row>
    <row r="5" spans="2:5" ht="24.75" customHeight="1">
      <c r="B5" s="13"/>
      <c r="C5" s="14" t="s">
        <v>17</v>
      </c>
      <c r="D5" s="32">
        <v>43079</v>
      </c>
      <c r="E5" s="15" t="s">
        <v>49</v>
      </c>
    </row>
    <row r="6" spans="2:5" ht="24.75" customHeight="1">
      <c r="B6" s="84" t="s">
        <v>93</v>
      </c>
      <c r="C6" s="85"/>
      <c r="D6" s="85"/>
      <c r="E6" s="86"/>
    </row>
    <row r="7" spans="2:5" ht="24.75" customHeight="1">
      <c r="B7" s="7"/>
      <c r="C7" s="5" t="s">
        <v>18</v>
      </c>
      <c r="D7" s="64">
        <v>1130.0600000000002</v>
      </c>
      <c r="E7" s="6" t="s">
        <v>4</v>
      </c>
    </row>
    <row r="8" spans="2:5" ht="24.75" customHeight="1">
      <c r="B8" s="7"/>
      <c r="C8" s="5" t="s">
        <v>18</v>
      </c>
      <c r="D8" s="64">
        <v>693.5789999999998</v>
      </c>
      <c r="E8" s="6" t="s">
        <v>5</v>
      </c>
    </row>
    <row r="9" spans="2:5" ht="24.75" customHeight="1">
      <c r="B9" s="4" t="s">
        <v>94</v>
      </c>
      <c r="C9" s="5" t="s">
        <v>19</v>
      </c>
      <c r="D9" s="33">
        <v>1644</v>
      </c>
      <c r="E9" s="6" t="s">
        <v>6</v>
      </c>
    </row>
    <row r="10" spans="2:5" ht="24.75" customHeight="1">
      <c r="B10" s="9"/>
      <c r="C10" s="5" t="s">
        <v>19</v>
      </c>
      <c r="D10" s="33">
        <v>2232</v>
      </c>
      <c r="E10" s="6" t="s">
        <v>60</v>
      </c>
    </row>
    <row r="11" spans="2:5" ht="24.75" customHeight="1">
      <c r="B11" s="7"/>
      <c r="C11" s="5" t="s">
        <v>20</v>
      </c>
      <c r="D11" s="33">
        <v>15124</v>
      </c>
      <c r="E11" s="62" t="s">
        <v>61</v>
      </c>
    </row>
    <row r="12" spans="2:5" ht="24.75" customHeight="1">
      <c r="B12" s="7"/>
      <c r="C12" s="5" t="s">
        <v>42</v>
      </c>
      <c r="D12" s="31">
        <v>50</v>
      </c>
      <c r="E12" s="6" t="s">
        <v>54</v>
      </c>
    </row>
    <row r="13" spans="2:5" ht="24.75" customHeight="1">
      <c r="B13" s="7"/>
      <c r="C13" s="5" t="s">
        <v>42</v>
      </c>
      <c r="D13" s="31">
        <v>38</v>
      </c>
      <c r="E13" s="6" t="s">
        <v>51</v>
      </c>
    </row>
    <row r="14" spans="2:5" ht="24.75" customHeight="1">
      <c r="B14" s="7"/>
      <c r="C14" s="5" t="s">
        <v>21</v>
      </c>
      <c r="D14" s="31">
        <v>290</v>
      </c>
      <c r="E14" s="6" t="s">
        <v>8</v>
      </c>
    </row>
    <row r="15" spans="2:5" ht="24.75" customHeight="1">
      <c r="B15" s="7"/>
      <c r="C15" s="5" t="s">
        <v>17</v>
      </c>
      <c r="D15" s="33">
        <v>2245</v>
      </c>
      <c r="E15" s="6" t="s">
        <v>50</v>
      </c>
    </row>
    <row r="16" spans="2:5" ht="24.75" customHeight="1">
      <c r="B16" s="7"/>
      <c r="C16" s="5" t="s">
        <v>22</v>
      </c>
      <c r="D16" s="33">
        <v>203132852</v>
      </c>
      <c r="E16" s="8" t="s">
        <v>9</v>
      </c>
    </row>
    <row r="17" spans="2:5" ht="24.75" customHeight="1">
      <c r="B17" s="7"/>
      <c r="C17" s="5" t="s">
        <v>23</v>
      </c>
      <c r="D17" s="33">
        <v>112379318189</v>
      </c>
      <c r="E17" s="8" t="s">
        <v>9</v>
      </c>
    </row>
    <row r="18" spans="2:5" ht="24.75" customHeight="1">
      <c r="B18" s="7"/>
      <c r="C18" s="5" t="s">
        <v>23</v>
      </c>
      <c r="D18" s="33">
        <v>109830038000</v>
      </c>
      <c r="E18" s="6" t="s">
        <v>10</v>
      </c>
    </row>
    <row r="19" spans="2:5" ht="24.75" customHeight="1">
      <c r="B19" s="7"/>
      <c r="C19" s="5" t="s">
        <v>43</v>
      </c>
      <c r="D19" s="34">
        <v>0.9773153972627543</v>
      </c>
      <c r="E19" s="6" t="s">
        <v>11</v>
      </c>
    </row>
    <row r="20" spans="2:5" ht="24.75" customHeight="1">
      <c r="B20" s="7"/>
      <c r="C20" s="5" t="s">
        <v>23</v>
      </c>
      <c r="D20" s="33">
        <v>36180427398</v>
      </c>
      <c r="E20" s="6" t="s">
        <v>12</v>
      </c>
    </row>
    <row r="21" spans="2:5" ht="25.5" customHeight="1" thickBot="1">
      <c r="B21" s="65" t="s">
        <v>91</v>
      </c>
      <c r="C21" s="11" t="s">
        <v>24</v>
      </c>
      <c r="D21" s="35">
        <v>17</v>
      </c>
      <c r="E21" s="12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35433070866141736"/>
  <pageSetup horizontalDpi="600" verticalDpi="600" orientation="landscape" paperSize="9" r:id="rId2"/>
  <headerFooter alignWithMargins="0">
    <oddFooter>&amp;L&amp;F - &amp;A&amp;C&amp;"B Fantezy,Regular"&amp;11معاونت برنامه ريزي و مهندسي- واحد آمار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0" sqref="A10:F11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87" t="s">
        <v>45</v>
      </c>
      <c r="B1" s="87"/>
      <c r="C1" s="87"/>
      <c r="D1" s="87"/>
      <c r="E1" s="87"/>
      <c r="F1" s="87"/>
    </row>
    <row r="2" spans="1:6" ht="26.25" customHeight="1" thickBot="1">
      <c r="A2" s="88" t="str">
        <f>'p195'!B1</f>
        <v>تا پایان سال  1395</v>
      </c>
      <c r="B2" s="88"/>
      <c r="C2" s="88"/>
      <c r="D2" s="88"/>
      <c r="E2" s="88"/>
      <c r="F2" s="88"/>
    </row>
    <row r="3" spans="1:6" ht="32.25" customHeight="1" thickTop="1">
      <c r="A3" s="17" t="s">
        <v>34</v>
      </c>
      <c r="B3" s="18" t="s">
        <v>35</v>
      </c>
      <c r="C3" s="18" t="s">
        <v>36</v>
      </c>
      <c r="D3" s="18" t="s">
        <v>36</v>
      </c>
      <c r="E3" s="18" t="s">
        <v>37</v>
      </c>
      <c r="F3" s="19" t="s">
        <v>33</v>
      </c>
    </row>
    <row r="4" spans="1:6" ht="33" customHeight="1">
      <c r="A4" s="20" t="s">
        <v>38</v>
      </c>
      <c r="B4" s="21" t="s">
        <v>39</v>
      </c>
      <c r="C4" s="21" t="s">
        <v>39</v>
      </c>
      <c r="D4" s="21" t="s">
        <v>0</v>
      </c>
      <c r="E4" s="21" t="s">
        <v>40</v>
      </c>
      <c r="F4" s="22"/>
    </row>
    <row r="5" spans="1:6" ht="34.5" customHeight="1">
      <c r="A5" s="56">
        <v>0.9773153972627543</v>
      </c>
      <c r="B5" s="39">
        <v>109830038000</v>
      </c>
      <c r="C5" s="39">
        <v>112379318189</v>
      </c>
      <c r="D5" s="39">
        <v>203132852</v>
      </c>
      <c r="E5" s="39">
        <v>43079</v>
      </c>
      <c r="F5" s="40" t="s">
        <v>41</v>
      </c>
    </row>
    <row r="6" spans="1:6" ht="34.5" customHeight="1" thickBot="1">
      <c r="A6" s="57">
        <v>0.9773153972627543</v>
      </c>
      <c r="B6" s="43">
        <v>109830038000</v>
      </c>
      <c r="C6" s="43">
        <v>112379318189</v>
      </c>
      <c r="D6" s="43">
        <v>203132852</v>
      </c>
      <c r="E6" s="43">
        <v>43079</v>
      </c>
      <c r="F6" s="44" t="s">
        <v>47</v>
      </c>
    </row>
    <row r="7" spans="1:6" ht="54.75" customHeight="1" thickTop="1">
      <c r="A7" s="89"/>
      <c r="B7" s="89"/>
      <c r="C7" s="89"/>
      <c r="D7" s="89"/>
      <c r="E7" s="89"/>
      <c r="F7" s="89"/>
    </row>
    <row r="8" spans="1:6" ht="30" customHeight="1" thickBot="1">
      <c r="A8" s="90" t="s">
        <v>27</v>
      </c>
      <c r="B8" s="90"/>
      <c r="C8" s="90"/>
      <c r="D8" s="90"/>
      <c r="E8" s="90"/>
      <c r="F8" s="90"/>
    </row>
    <row r="9" spans="1:6" ht="33.75" customHeight="1" thickTop="1">
      <c r="A9" s="48" t="s">
        <v>28</v>
      </c>
      <c r="B9" s="49" t="s">
        <v>29</v>
      </c>
      <c r="C9" s="49" t="s">
        <v>30</v>
      </c>
      <c r="D9" s="49" t="s">
        <v>31</v>
      </c>
      <c r="E9" s="49" t="s">
        <v>32</v>
      </c>
      <c r="F9" s="50" t="s">
        <v>33</v>
      </c>
    </row>
    <row r="10" spans="1:6" ht="34.5" customHeight="1">
      <c r="A10" s="63">
        <v>4392</v>
      </c>
      <c r="B10" s="39">
        <v>207</v>
      </c>
      <c r="C10" s="39">
        <v>1046</v>
      </c>
      <c r="D10" s="39">
        <v>1590</v>
      </c>
      <c r="E10" s="39">
        <v>35844</v>
      </c>
      <c r="F10" s="52" t="s">
        <v>41</v>
      </c>
    </row>
    <row r="11" spans="1:6" ht="34.5" customHeight="1" thickBot="1">
      <c r="A11" s="60">
        <v>4392</v>
      </c>
      <c r="B11" s="55">
        <v>207</v>
      </c>
      <c r="C11" s="55">
        <v>1046</v>
      </c>
      <c r="D11" s="55">
        <v>1590</v>
      </c>
      <c r="E11" s="55">
        <v>35844</v>
      </c>
      <c r="F11" s="16" t="s">
        <v>48</v>
      </c>
    </row>
    <row r="12" ht="13.5" thickTop="1"/>
    <row r="13" ht="51" customHeight="1"/>
    <row r="16" ht="13.5" thickBot="1"/>
    <row r="17" spans="2:5" ht="24" thickBot="1">
      <c r="B17" s="24">
        <f>IF(B6='p195'!D18,1," ")</f>
        <v>1</v>
      </c>
      <c r="C17" s="24">
        <f>IF(C6='p195'!D17,1," ")</f>
        <v>1</v>
      </c>
      <c r="D17" s="24">
        <f>IF(D6='p195'!D16,1," ")</f>
        <v>1</v>
      </c>
      <c r="E17" s="24">
        <f>IF(E6='p195'!D5,1," ")</f>
        <v>1</v>
      </c>
    </row>
    <row r="18" ht="24" thickBot="1">
      <c r="E18" s="24">
        <f>IF(SUM(A11:E11)=E6,1," ")</f>
        <v>1</v>
      </c>
    </row>
  </sheetData>
  <sheetProtection/>
  <mergeCells count="4">
    <mergeCell ref="A1:F1"/>
    <mergeCell ref="A2:F2"/>
    <mergeCell ref="A7:F7"/>
    <mergeCell ref="A8:F8"/>
  </mergeCells>
  <printOptions/>
  <pageMargins left="1.141732283464567" right="0.7480314960629921" top="0.6299212598425197" bottom="0.7480314960629921" header="0.31496062992125984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 واحد آمار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36" t="s">
        <v>56</v>
      </c>
      <c r="C1" s="37"/>
      <c r="D1" s="37" t="s">
        <v>44</v>
      </c>
      <c r="E1" s="38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52</v>
      </c>
      <c r="C3" s="5" t="s">
        <v>15</v>
      </c>
      <c r="D3" s="64">
        <v>6274.2</v>
      </c>
      <c r="E3" s="6" t="s">
        <v>2</v>
      </c>
    </row>
    <row r="4" spans="2:5" ht="24.75" customHeight="1">
      <c r="B4" s="7"/>
      <c r="C4" s="5" t="s">
        <v>16</v>
      </c>
      <c r="D4" s="31">
        <v>16</v>
      </c>
      <c r="E4" s="6" t="s">
        <v>3</v>
      </c>
    </row>
    <row r="5" spans="2:5" ht="24.75" customHeight="1">
      <c r="B5" s="13"/>
      <c r="C5" s="14" t="s">
        <v>17</v>
      </c>
      <c r="D5" s="32">
        <v>39839</v>
      </c>
      <c r="E5" s="15" t="s">
        <v>49</v>
      </c>
    </row>
    <row r="6" spans="2:5" ht="24.75" customHeight="1">
      <c r="B6" s="84" t="s">
        <v>57</v>
      </c>
      <c r="C6" s="85"/>
      <c r="D6" s="85"/>
      <c r="E6" s="86"/>
    </row>
    <row r="7" spans="2:5" ht="24.75" customHeight="1">
      <c r="B7" s="7"/>
      <c r="C7" s="5" t="s">
        <v>18</v>
      </c>
      <c r="D7" s="64">
        <f>1210+1.3</f>
        <v>1211.3</v>
      </c>
      <c r="E7" s="6" t="s">
        <v>4</v>
      </c>
    </row>
    <row r="8" spans="2:5" ht="24.75" customHeight="1">
      <c r="B8" s="7"/>
      <c r="C8" s="5" t="s">
        <v>18</v>
      </c>
      <c r="D8" s="64">
        <f>594+25.882</f>
        <v>619.882</v>
      </c>
      <c r="E8" s="6" t="s">
        <v>5</v>
      </c>
    </row>
    <row r="9" spans="2:5" ht="24.75" customHeight="1">
      <c r="B9" s="4" t="s">
        <v>58</v>
      </c>
      <c r="C9" s="5" t="s">
        <v>19</v>
      </c>
      <c r="D9" s="31">
        <f>1794+11</f>
        <v>1805</v>
      </c>
      <c r="E9" s="6" t="s">
        <v>6</v>
      </c>
    </row>
    <row r="10" spans="2:5" ht="24.75" customHeight="1">
      <c r="B10" s="9"/>
      <c r="C10" s="5" t="s">
        <v>19</v>
      </c>
      <c r="D10" s="33">
        <f>2454+4413</f>
        <v>6867</v>
      </c>
      <c r="E10" s="6" t="s">
        <v>7</v>
      </c>
    </row>
    <row r="11" spans="2:5" ht="24.75" customHeight="1">
      <c r="B11" s="7"/>
      <c r="C11" s="5" t="s">
        <v>20</v>
      </c>
      <c r="D11" s="33">
        <v>800</v>
      </c>
      <c r="E11" s="61" t="s">
        <v>55</v>
      </c>
    </row>
    <row r="12" spans="2:5" ht="24.75" customHeight="1">
      <c r="B12" s="7"/>
      <c r="C12" s="5" t="s">
        <v>42</v>
      </c>
      <c r="D12" s="31">
        <v>49.9</v>
      </c>
      <c r="E12" s="6" t="s">
        <v>54</v>
      </c>
    </row>
    <row r="13" spans="2:5" ht="24.75" customHeight="1">
      <c r="B13" s="7"/>
      <c r="C13" s="5" t="s">
        <v>42</v>
      </c>
      <c r="D13" s="31">
        <v>49.4</v>
      </c>
      <c r="E13" s="6" t="s">
        <v>51</v>
      </c>
    </row>
    <row r="14" spans="2:5" ht="24.75" customHeight="1">
      <c r="B14" s="7"/>
      <c r="C14" s="5" t="s">
        <v>21</v>
      </c>
      <c r="D14" s="31">
        <v>370</v>
      </c>
      <c r="E14" s="6" t="s">
        <v>8</v>
      </c>
    </row>
    <row r="15" spans="2:5" ht="24.75" customHeight="1">
      <c r="B15" s="7"/>
      <c r="C15" s="5" t="s">
        <v>17</v>
      </c>
      <c r="D15" s="33">
        <v>1714</v>
      </c>
      <c r="E15" s="6" t="s">
        <v>50</v>
      </c>
    </row>
    <row r="16" spans="2:5" ht="24.75" customHeight="1">
      <c r="B16" s="7"/>
      <c r="C16" s="5" t="s">
        <v>22</v>
      </c>
      <c r="D16" s="33">
        <v>205371095</v>
      </c>
      <c r="E16" s="8" t="s">
        <v>9</v>
      </c>
    </row>
    <row r="17" spans="2:5" ht="24.75" customHeight="1">
      <c r="B17" s="7"/>
      <c r="C17" s="5" t="s">
        <v>23</v>
      </c>
      <c r="D17" s="33">
        <v>26830814739</v>
      </c>
      <c r="E17" s="8" t="s">
        <v>9</v>
      </c>
    </row>
    <row r="18" spans="2:5" ht="24.75" customHeight="1">
      <c r="B18" s="7"/>
      <c r="C18" s="5" t="s">
        <v>23</v>
      </c>
      <c r="D18" s="33">
        <v>23498726237</v>
      </c>
      <c r="E18" s="6" t="s">
        <v>10</v>
      </c>
    </row>
    <row r="19" spans="2:5" ht="24.75" customHeight="1">
      <c r="B19" s="7"/>
      <c r="C19" s="5" t="s">
        <v>43</v>
      </c>
      <c r="D19" s="34">
        <f>D18/D17</f>
        <v>0.8758111322964549</v>
      </c>
      <c r="E19" s="6" t="s">
        <v>11</v>
      </c>
    </row>
    <row r="20" spans="2:5" ht="24.75" customHeight="1">
      <c r="B20" s="7"/>
      <c r="C20" s="5" t="s">
        <v>23</v>
      </c>
      <c r="D20" s="33">
        <v>5211072744</v>
      </c>
      <c r="E20" s="6" t="s">
        <v>12</v>
      </c>
    </row>
    <row r="21" spans="2:5" ht="24.75" customHeight="1" thickBot="1">
      <c r="B21" s="10" t="s">
        <v>59</v>
      </c>
      <c r="C21" s="11" t="s">
        <v>24</v>
      </c>
      <c r="D21" s="35">
        <v>17</v>
      </c>
      <c r="E21" s="12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.421875" style="0" customWidth="1"/>
    <col min="2" max="2" width="42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36" t="s">
        <v>96</v>
      </c>
      <c r="C1" s="37"/>
      <c r="D1" s="37" t="s">
        <v>44</v>
      </c>
      <c r="E1" s="38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62</v>
      </c>
      <c r="C3" s="5" t="s">
        <v>15</v>
      </c>
      <c r="D3" s="71">
        <v>5601</v>
      </c>
      <c r="E3" s="6" t="s">
        <v>2</v>
      </c>
    </row>
    <row r="4" spans="2:5" ht="24.75" customHeight="1">
      <c r="B4" s="7"/>
      <c r="C4" s="5" t="s">
        <v>16</v>
      </c>
      <c r="D4" s="64">
        <v>17</v>
      </c>
      <c r="E4" s="6" t="s">
        <v>3</v>
      </c>
    </row>
    <row r="5" spans="2:5" ht="24.75" customHeight="1">
      <c r="B5" s="13"/>
      <c r="C5" s="14" t="s">
        <v>17</v>
      </c>
      <c r="D5" s="32">
        <v>44560</v>
      </c>
      <c r="E5" s="15" t="s">
        <v>49</v>
      </c>
    </row>
    <row r="6" spans="2:5" ht="24.75" customHeight="1">
      <c r="B6" s="84" t="s">
        <v>97</v>
      </c>
      <c r="C6" s="85"/>
      <c r="D6" s="85"/>
      <c r="E6" s="86"/>
    </row>
    <row r="7" spans="2:5" ht="24.75" customHeight="1">
      <c r="B7" s="7"/>
      <c r="C7" s="5" t="s">
        <v>18</v>
      </c>
      <c r="D7" s="64">
        <v>1187.19</v>
      </c>
      <c r="E7" s="6" t="s">
        <v>4</v>
      </c>
    </row>
    <row r="8" spans="2:5" ht="24.75" customHeight="1">
      <c r="B8" s="7"/>
      <c r="C8" s="5" t="s">
        <v>18</v>
      </c>
      <c r="D8" s="64">
        <v>700.843</v>
      </c>
      <c r="E8" s="6" t="s">
        <v>5</v>
      </c>
    </row>
    <row r="9" spans="2:5" ht="24.75" customHeight="1">
      <c r="B9" s="4" t="s">
        <v>98</v>
      </c>
      <c r="C9" s="5" t="s">
        <v>19</v>
      </c>
      <c r="D9" s="33">
        <v>1709</v>
      </c>
      <c r="E9" s="6" t="s">
        <v>6</v>
      </c>
    </row>
    <row r="10" spans="2:5" ht="24.75" customHeight="1">
      <c r="B10" s="9"/>
      <c r="C10" s="5" t="s">
        <v>19</v>
      </c>
      <c r="D10" s="33">
        <v>2232</v>
      </c>
      <c r="E10" s="6" t="s">
        <v>60</v>
      </c>
    </row>
    <row r="11" spans="2:5" ht="24.75" customHeight="1">
      <c r="B11" s="7"/>
      <c r="C11" s="5" t="s">
        <v>20</v>
      </c>
      <c r="D11" s="33">
        <v>16423</v>
      </c>
      <c r="E11" s="62" t="s">
        <v>61</v>
      </c>
    </row>
    <row r="12" spans="2:5" ht="24.75" customHeight="1">
      <c r="B12" s="7"/>
      <c r="C12" s="5" t="s">
        <v>42</v>
      </c>
      <c r="D12" s="31">
        <v>49</v>
      </c>
      <c r="E12" s="6" t="s">
        <v>54</v>
      </c>
    </row>
    <row r="13" spans="2:5" ht="24.75" customHeight="1">
      <c r="B13" s="7"/>
      <c r="C13" s="5" t="s">
        <v>42</v>
      </c>
      <c r="D13" s="31">
        <v>47</v>
      </c>
      <c r="E13" s="6" t="s">
        <v>51</v>
      </c>
    </row>
    <row r="14" spans="2:5" ht="24.75" customHeight="1">
      <c r="B14" s="7"/>
      <c r="C14" s="5" t="s">
        <v>21</v>
      </c>
      <c r="D14" s="31">
        <v>294</v>
      </c>
      <c r="E14" s="6" t="s">
        <v>8</v>
      </c>
    </row>
    <row r="15" spans="2:5" ht="24.75" customHeight="1">
      <c r="B15" s="7"/>
      <c r="C15" s="5" t="s">
        <v>17</v>
      </c>
      <c r="D15" s="33">
        <v>1763</v>
      </c>
      <c r="E15" s="6" t="s">
        <v>50</v>
      </c>
    </row>
    <row r="16" spans="2:5" ht="24.75" customHeight="1">
      <c r="B16" s="7"/>
      <c r="C16" s="5" t="s">
        <v>22</v>
      </c>
      <c r="D16" s="33">
        <v>222297164</v>
      </c>
      <c r="E16" s="8" t="s">
        <v>9</v>
      </c>
    </row>
    <row r="17" spans="2:5" ht="24.75" customHeight="1">
      <c r="B17" s="7"/>
      <c r="C17" s="5" t="s">
        <v>23</v>
      </c>
      <c r="D17" s="33">
        <v>123312741020</v>
      </c>
      <c r="E17" s="8" t="s">
        <v>9</v>
      </c>
    </row>
    <row r="18" spans="2:5" ht="24.75" customHeight="1">
      <c r="B18" s="7"/>
      <c r="C18" s="5" t="s">
        <v>23</v>
      </c>
      <c r="D18" s="33">
        <v>123899489098</v>
      </c>
      <c r="E18" s="6" t="s">
        <v>10</v>
      </c>
    </row>
    <row r="19" spans="2:5" ht="24.75" customHeight="1">
      <c r="B19" s="7"/>
      <c r="C19" s="5" t="s">
        <v>43</v>
      </c>
      <c r="D19" s="34">
        <v>1.0047582113019842</v>
      </c>
      <c r="E19" s="6" t="s">
        <v>11</v>
      </c>
    </row>
    <row r="20" spans="2:5" ht="24.75" customHeight="1">
      <c r="B20" s="7"/>
      <c r="C20" s="5" t="s">
        <v>23</v>
      </c>
      <c r="D20" s="33">
        <v>35593679320</v>
      </c>
      <c r="E20" s="6" t="s">
        <v>12</v>
      </c>
    </row>
    <row r="21" spans="2:5" ht="25.5" customHeight="1" thickBot="1">
      <c r="B21" s="79" t="s">
        <v>99</v>
      </c>
      <c r="C21" s="80" t="s">
        <v>24</v>
      </c>
      <c r="D21" s="35">
        <v>17</v>
      </c>
      <c r="E21" s="12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35433070866141736"/>
  <pageSetup horizontalDpi="600" verticalDpi="600" orientation="landscape" paperSize="9" r:id="rId2"/>
  <headerFooter alignWithMargins="0">
    <oddFooter>&amp;L&amp;F - &amp;A&amp;C&amp;"B Fantezy,Regular"&amp;11معاونت برنامه ريزي و مهندسي- واحد آمار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1" sqref="A1:G21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18.421875" style="0" customWidth="1"/>
    <col min="7" max="7" width="20.140625" style="0" customWidth="1"/>
  </cols>
  <sheetData>
    <row r="1" spans="2:7" ht="23.25">
      <c r="B1" s="87" t="s">
        <v>45</v>
      </c>
      <c r="C1" s="87"/>
      <c r="D1" s="87"/>
      <c r="E1" s="87"/>
      <c r="F1" s="87"/>
      <c r="G1" s="87"/>
    </row>
    <row r="2" spans="2:7" ht="26.25" customHeight="1" thickBot="1">
      <c r="B2" s="88" t="s">
        <v>96</v>
      </c>
      <c r="C2" s="88"/>
      <c r="D2" s="88"/>
      <c r="E2" s="88"/>
      <c r="F2" s="88"/>
      <c r="G2" s="88"/>
    </row>
    <row r="3" spans="2:7" ht="32.25" customHeight="1" thickTop="1">
      <c r="B3" s="17" t="s">
        <v>34</v>
      </c>
      <c r="C3" s="18" t="s">
        <v>35</v>
      </c>
      <c r="D3" s="18" t="s">
        <v>36</v>
      </c>
      <c r="E3" s="18" t="s">
        <v>36</v>
      </c>
      <c r="F3" s="18" t="s">
        <v>37</v>
      </c>
      <c r="G3" s="19" t="s">
        <v>33</v>
      </c>
    </row>
    <row r="4" spans="2:7" ht="33" customHeight="1">
      <c r="B4" s="20" t="s">
        <v>38</v>
      </c>
      <c r="C4" s="21" t="s">
        <v>39</v>
      </c>
      <c r="D4" s="21" t="s">
        <v>39</v>
      </c>
      <c r="E4" s="21" t="s">
        <v>0</v>
      </c>
      <c r="F4" s="21" t="s">
        <v>40</v>
      </c>
      <c r="G4" s="22"/>
    </row>
    <row r="5" spans="2:7" ht="34.5" customHeight="1">
      <c r="B5" s="56">
        <v>1.0047582113019842</v>
      </c>
      <c r="C5" s="39">
        <v>123899489098</v>
      </c>
      <c r="D5" s="39">
        <v>123312741020</v>
      </c>
      <c r="E5" s="39">
        <v>222297164</v>
      </c>
      <c r="F5" s="39">
        <v>44560</v>
      </c>
      <c r="G5" s="72" t="s">
        <v>41</v>
      </c>
    </row>
    <row r="6" spans="2:7" ht="34.5" customHeight="1" thickBot="1">
      <c r="B6" s="57">
        <v>1.0047582113019842</v>
      </c>
      <c r="C6" s="43">
        <v>123899489098</v>
      </c>
      <c r="D6" s="43">
        <v>123312741020</v>
      </c>
      <c r="E6" s="43">
        <v>222297164</v>
      </c>
      <c r="F6" s="43">
        <v>44560</v>
      </c>
      <c r="G6" s="73" t="s">
        <v>47</v>
      </c>
    </row>
    <row r="7" spans="2:7" ht="54.75" customHeight="1" thickTop="1">
      <c r="B7" s="89"/>
      <c r="C7" s="89"/>
      <c r="D7" s="89"/>
      <c r="E7" s="89"/>
      <c r="F7" s="89"/>
      <c r="G7" s="89"/>
    </row>
    <row r="8" spans="2:7" ht="30" customHeight="1" thickBot="1">
      <c r="B8" s="90" t="s">
        <v>27</v>
      </c>
      <c r="C8" s="90"/>
      <c r="D8" s="90"/>
      <c r="E8" s="90"/>
      <c r="F8" s="90"/>
      <c r="G8" s="90"/>
    </row>
    <row r="9" spans="1:7" ht="33.75" customHeight="1" thickTop="1">
      <c r="A9" s="48" t="s">
        <v>95</v>
      </c>
      <c r="B9" s="76" t="s">
        <v>28</v>
      </c>
      <c r="C9" s="49" t="s">
        <v>29</v>
      </c>
      <c r="D9" s="49" t="s">
        <v>30</v>
      </c>
      <c r="E9" s="49" t="s">
        <v>31</v>
      </c>
      <c r="F9" s="49" t="s">
        <v>32</v>
      </c>
      <c r="G9" s="50" t="s">
        <v>33</v>
      </c>
    </row>
    <row r="10" spans="1:7" ht="34.5" customHeight="1">
      <c r="A10" s="63">
        <v>745</v>
      </c>
      <c r="B10" s="77">
        <v>4582</v>
      </c>
      <c r="C10" s="39">
        <v>204</v>
      </c>
      <c r="D10" s="39">
        <v>1079</v>
      </c>
      <c r="E10" s="39">
        <v>1026</v>
      </c>
      <c r="F10" s="39">
        <v>36924</v>
      </c>
      <c r="G10" s="74" t="s">
        <v>41</v>
      </c>
    </row>
    <row r="11" spans="1:7" ht="34.5" customHeight="1" thickBot="1">
      <c r="A11" s="60">
        <v>745</v>
      </c>
      <c r="B11" s="78">
        <v>4582</v>
      </c>
      <c r="C11" s="55">
        <v>204</v>
      </c>
      <c r="D11" s="55">
        <v>1079</v>
      </c>
      <c r="E11" s="55">
        <v>1026</v>
      </c>
      <c r="F11" s="55">
        <v>36924</v>
      </c>
      <c r="G11" s="75" t="s">
        <v>48</v>
      </c>
    </row>
    <row r="12" ht="13.5" thickTop="1"/>
    <row r="13" ht="51" customHeight="1"/>
    <row r="16" ht="13.5" thickBot="1"/>
    <row r="17" spans="3:6" ht="24" thickBot="1">
      <c r="C17" s="24">
        <v>1</v>
      </c>
      <c r="D17" s="24">
        <v>1</v>
      </c>
      <c r="E17" s="24">
        <v>1</v>
      </c>
      <c r="F17" s="24">
        <v>1</v>
      </c>
    </row>
    <row r="18" ht="24" thickBot="1">
      <c r="F18" s="24">
        <v>1</v>
      </c>
    </row>
  </sheetData>
  <sheetProtection/>
  <mergeCells count="4">
    <mergeCell ref="B1:G1"/>
    <mergeCell ref="B2:G2"/>
    <mergeCell ref="B7:G7"/>
    <mergeCell ref="B8:G8"/>
  </mergeCells>
  <printOptions/>
  <pageMargins left="1.141732283464567" right="0.7480314960629921" top="0.6299212598425197" bottom="0.7480314960629921" header="0.31496062992125984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 واحد آمار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.421875" style="0" customWidth="1"/>
    <col min="2" max="2" width="42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81"/>
      <c r="B1" s="36" t="s">
        <v>100</v>
      </c>
      <c r="C1" s="37"/>
      <c r="D1" s="37" t="s">
        <v>44</v>
      </c>
      <c r="E1" s="38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62</v>
      </c>
      <c r="C3" s="5" t="s">
        <v>15</v>
      </c>
      <c r="D3" s="71">
        <v>5601</v>
      </c>
      <c r="E3" s="6" t="s">
        <v>2</v>
      </c>
    </row>
    <row r="4" spans="2:5" ht="24.75" customHeight="1">
      <c r="B4" s="7"/>
      <c r="C4" s="5" t="s">
        <v>16</v>
      </c>
      <c r="D4" s="64">
        <v>18</v>
      </c>
      <c r="E4" s="6" t="s">
        <v>3</v>
      </c>
    </row>
    <row r="5" spans="2:5" ht="24.75" customHeight="1">
      <c r="B5" s="13"/>
      <c r="C5" s="14" t="s">
        <v>17</v>
      </c>
      <c r="D5" s="32">
        <v>45794</v>
      </c>
      <c r="E5" s="15" t="s">
        <v>49</v>
      </c>
    </row>
    <row r="6" spans="2:5" ht="24.75" customHeight="1">
      <c r="B6" s="84" t="s">
        <v>101</v>
      </c>
      <c r="C6" s="85"/>
      <c r="D6" s="85"/>
      <c r="E6" s="86"/>
    </row>
    <row r="7" spans="2:5" ht="24.75" customHeight="1">
      <c r="B7" s="7"/>
      <c r="C7" s="5" t="s">
        <v>18</v>
      </c>
      <c r="D7" s="64">
        <v>1093.39292</v>
      </c>
      <c r="E7" s="6" t="s">
        <v>4</v>
      </c>
    </row>
    <row r="8" spans="2:5" ht="24.75" customHeight="1">
      <c r="B8" s="7"/>
      <c r="C8" s="5" t="s">
        <v>18</v>
      </c>
      <c r="D8" s="64">
        <v>699.2759999999998</v>
      </c>
      <c r="E8" s="6" t="s">
        <v>5</v>
      </c>
    </row>
    <row r="9" spans="2:5" ht="24.75" customHeight="1">
      <c r="B9" s="4" t="s">
        <v>102</v>
      </c>
      <c r="C9" s="5" t="s">
        <v>19</v>
      </c>
      <c r="D9" s="33">
        <v>1949</v>
      </c>
      <c r="E9" s="6" t="s">
        <v>6</v>
      </c>
    </row>
    <row r="10" spans="2:5" ht="24.75" customHeight="1">
      <c r="B10" s="9"/>
      <c r="C10" s="5" t="s">
        <v>19</v>
      </c>
      <c r="D10" s="33">
        <v>2232</v>
      </c>
      <c r="E10" s="6" t="s">
        <v>60</v>
      </c>
    </row>
    <row r="11" spans="2:5" ht="24.75" customHeight="1">
      <c r="B11" s="7"/>
      <c r="C11" s="5" t="s">
        <v>20</v>
      </c>
      <c r="D11" s="33">
        <v>16881</v>
      </c>
      <c r="E11" s="62" t="s">
        <v>61</v>
      </c>
    </row>
    <row r="12" spans="2:5" ht="24.75" customHeight="1">
      <c r="B12" s="7"/>
      <c r="C12" s="5" t="s">
        <v>42</v>
      </c>
      <c r="D12" s="31">
        <v>52</v>
      </c>
      <c r="E12" s="6" t="s">
        <v>54</v>
      </c>
    </row>
    <row r="13" spans="2:5" ht="24.75" customHeight="1">
      <c r="B13" s="7"/>
      <c r="C13" s="5" t="s">
        <v>42</v>
      </c>
      <c r="D13" s="31">
        <v>39</v>
      </c>
      <c r="E13" s="6" t="s">
        <v>51</v>
      </c>
    </row>
    <row r="14" spans="2:5" ht="24.75" customHeight="1">
      <c r="B14" s="7"/>
      <c r="C14" s="5" t="s">
        <v>21</v>
      </c>
      <c r="D14" s="31">
        <v>291</v>
      </c>
      <c r="E14" s="6" t="s">
        <v>8</v>
      </c>
    </row>
    <row r="15" spans="2:5" ht="24.75" customHeight="1">
      <c r="B15" s="7"/>
      <c r="C15" s="5" t="s">
        <v>17</v>
      </c>
      <c r="D15" s="33">
        <v>1552</v>
      </c>
      <c r="E15" s="6" t="s">
        <v>50</v>
      </c>
    </row>
    <row r="16" spans="2:5" ht="24.75" customHeight="1">
      <c r="B16" s="7"/>
      <c r="C16" s="5" t="s">
        <v>22</v>
      </c>
      <c r="D16" s="33">
        <v>210282268</v>
      </c>
      <c r="E16" s="8" t="s">
        <v>9</v>
      </c>
    </row>
    <row r="17" spans="2:5" ht="24.75" customHeight="1">
      <c r="B17" s="7"/>
      <c r="C17" s="5" t="s">
        <v>23</v>
      </c>
      <c r="D17" s="33">
        <v>162388243967</v>
      </c>
      <c r="E17" s="8" t="s">
        <v>9</v>
      </c>
    </row>
    <row r="18" spans="2:5" ht="24.75" customHeight="1">
      <c r="B18" s="7"/>
      <c r="C18" s="5" t="s">
        <v>23</v>
      </c>
      <c r="D18" s="33">
        <v>162120478436</v>
      </c>
      <c r="E18" s="6" t="s">
        <v>10</v>
      </c>
    </row>
    <row r="19" spans="2:5" ht="24.75" customHeight="1">
      <c r="B19" s="7"/>
      <c r="C19" s="5" t="s">
        <v>43</v>
      </c>
      <c r="D19" s="34">
        <v>0.9983510781048016</v>
      </c>
      <c r="E19" s="6" t="s">
        <v>11</v>
      </c>
    </row>
    <row r="20" spans="2:5" ht="24.75" customHeight="1">
      <c r="B20" s="7"/>
      <c r="C20" s="5" t="s">
        <v>23</v>
      </c>
      <c r="D20" s="33">
        <v>35861444851</v>
      </c>
      <c r="E20" s="6" t="s">
        <v>12</v>
      </c>
    </row>
    <row r="21" spans="2:5" ht="25.5" customHeight="1" thickBot="1">
      <c r="B21" s="79" t="s">
        <v>99</v>
      </c>
      <c r="C21" s="80" t="s">
        <v>24</v>
      </c>
      <c r="D21" s="35">
        <v>17</v>
      </c>
      <c r="E21" s="12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35433070866141736"/>
  <pageSetup horizontalDpi="600" verticalDpi="600" orientation="landscape" paperSize="9" r:id="rId2"/>
  <headerFooter alignWithMargins="0">
    <oddFooter>&amp;L&amp;F - &amp;A&amp;C&amp;"B Fantezy,Regular"&amp;11معاونت برنامه ريزي و مهندسي- واحد آمار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1" sqref="A1:G11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18.421875" style="0" customWidth="1"/>
    <col min="7" max="7" width="20.140625" style="0" customWidth="1"/>
  </cols>
  <sheetData>
    <row r="1" spans="2:7" ht="23.25">
      <c r="B1" s="87" t="s">
        <v>45</v>
      </c>
      <c r="C1" s="87"/>
      <c r="D1" s="87"/>
      <c r="E1" s="87"/>
      <c r="F1" s="87"/>
      <c r="G1" s="87"/>
    </row>
    <row r="2" spans="2:7" ht="26.25" customHeight="1" thickBot="1">
      <c r="B2" s="88" t="s">
        <v>100</v>
      </c>
      <c r="C2" s="88"/>
      <c r="D2" s="88"/>
      <c r="E2" s="88"/>
      <c r="F2" s="88"/>
      <c r="G2" s="88"/>
    </row>
    <row r="3" spans="2:7" ht="32.25" customHeight="1" thickTop="1">
      <c r="B3" s="17" t="s">
        <v>34</v>
      </c>
      <c r="C3" s="18" t="s">
        <v>35</v>
      </c>
      <c r="D3" s="18" t="s">
        <v>36</v>
      </c>
      <c r="E3" s="18" t="s">
        <v>36</v>
      </c>
      <c r="F3" s="18" t="s">
        <v>37</v>
      </c>
      <c r="G3" s="19" t="s">
        <v>33</v>
      </c>
    </row>
    <row r="4" spans="2:7" ht="33" customHeight="1">
      <c r="B4" s="20" t="s">
        <v>38</v>
      </c>
      <c r="C4" s="21" t="s">
        <v>39</v>
      </c>
      <c r="D4" s="21" t="s">
        <v>39</v>
      </c>
      <c r="E4" s="21" t="s">
        <v>0</v>
      </c>
      <c r="F4" s="21" t="s">
        <v>40</v>
      </c>
      <c r="G4" s="22"/>
    </row>
    <row r="5" spans="2:7" ht="34.5" customHeight="1">
      <c r="B5" s="56">
        <v>0.9983510781048016</v>
      </c>
      <c r="C5" s="39">
        <v>162120478436</v>
      </c>
      <c r="D5" s="39">
        <v>162388243967</v>
      </c>
      <c r="E5" s="39">
        <v>210282268</v>
      </c>
      <c r="F5" s="39">
        <v>45794</v>
      </c>
      <c r="G5" s="72" t="s">
        <v>41</v>
      </c>
    </row>
    <row r="6" spans="2:7" ht="34.5" customHeight="1" thickBot="1">
      <c r="B6" s="57">
        <v>0.9983510781048016</v>
      </c>
      <c r="C6" s="43">
        <v>162120478436</v>
      </c>
      <c r="D6" s="43">
        <v>162388243967</v>
      </c>
      <c r="E6" s="43">
        <v>210282268</v>
      </c>
      <c r="F6" s="43">
        <v>45794</v>
      </c>
      <c r="G6" s="73" t="s">
        <v>47</v>
      </c>
    </row>
    <row r="7" spans="2:7" ht="54.75" customHeight="1" thickTop="1">
      <c r="B7" s="89"/>
      <c r="C7" s="89"/>
      <c r="D7" s="89"/>
      <c r="E7" s="89"/>
      <c r="F7" s="89"/>
      <c r="G7" s="89"/>
    </row>
    <row r="8" spans="2:7" ht="30" customHeight="1" thickBot="1">
      <c r="B8" s="90" t="s">
        <v>27</v>
      </c>
      <c r="C8" s="90"/>
      <c r="D8" s="90"/>
      <c r="E8" s="90"/>
      <c r="F8" s="90"/>
      <c r="G8" s="90"/>
    </row>
    <row r="9" spans="1:7" ht="33.75" customHeight="1" thickTop="1">
      <c r="A9" s="48" t="s">
        <v>95</v>
      </c>
      <c r="B9" s="76" t="s">
        <v>28</v>
      </c>
      <c r="C9" s="49" t="s">
        <v>29</v>
      </c>
      <c r="D9" s="49" t="s">
        <v>30</v>
      </c>
      <c r="E9" s="49" t="s">
        <v>31</v>
      </c>
      <c r="F9" s="49" t="s">
        <v>32</v>
      </c>
      <c r="G9" s="50" t="s">
        <v>33</v>
      </c>
    </row>
    <row r="10" spans="1:7" ht="34.5" customHeight="1">
      <c r="A10" s="63">
        <v>745</v>
      </c>
      <c r="B10" s="77">
        <v>4745</v>
      </c>
      <c r="C10" s="39">
        <v>215</v>
      </c>
      <c r="D10" s="39">
        <v>1090</v>
      </c>
      <c r="E10" s="39">
        <v>1046</v>
      </c>
      <c r="F10" s="39">
        <v>37953</v>
      </c>
      <c r="G10" s="74" t="s">
        <v>41</v>
      </c>
    </row>
    <row r="11" spans="1:7" ht="34.5" customHeight="1" thickBot="1">
      <c r="A11" s="60">
        <v>745</v>
      </c>
      <c r="B11" s="78">
        <v>4745</v>
      </c>
      <c r="C11" s="55">
        <v>215</v>
      </c>
      <c r="D11" s="55">
        <v>1090</v>
      </c>
      <c r="E11" s="55">
        <v>1046</v>
      </c>
      <c r="F11" s="55">
        <v>37953</v>
      </c>
      <c r="G11" s="75" t="s">
        <v>48</v>
      </c>
    </row>
    <row r="12" ht="13.5" thickTop="1"/>
    <row r="13" ht="51" customHeight="1"/>
    <row r="16" ht="13.5" thickBot="1"/>
    <row r="17" spans="3:6" ht="24" thickBot="1">
      <c r="C17" s="24">
        <f>IF(C6='p197'!D18,1," ")</f>
        <v>1</v>
      </c>
      <c r="D17" s="24">
        <f>IF(D6='p197'!D17,1," ")</f>
        <v>1</v>
      </c>
      <c r="E17" s="24">
        <f>IF(E6='p197'!D16,1," ")</f>
        <v>1</v>
      </c>
      <c r="F17" s="24">
        <f>IF(F6='p197'!D5,1," ")</f>
        <v>1</v>
      </c>
    </row>
    <row r="18" ht="24" thickBot="1">
      <c r="F18" s="24">
        <f>IF(SUM(A11:F11)=F6,1," ")</f>
        <v>1</v>
      </c>
    </row>
  </sheetData>
  <sheetProtection/>
  <mergeCells count="4">
    <mergeCell ref="B1:G1"/>
    <mergeCell ref="B2:G2"/>
    <mergeCell ref="B7:G7"/>
    <mergeCell ref="B8:G8"/>
  </mergeCells>
  <printOptions/>
  <pageMargins left="1.141732283464567" right="0.7480314960629921" top="0.6299212598425197" bottom="0.7480314960629921" header="0.31496062992125984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 واحد آمار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.421875" style="0" customWidth="1"/>
    <col min="2" max="2" width="42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81"/>
      <c r="B1" s="36" t="s">
        <v>106</v>
      </c>
      <c r="C1" s="37"/>
      <c r="D1" s="37" t="s">
        <v>44</v>
      </c>
      <c r="E1" s="38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62</v>
      </c>
      <c r="C3" s="5" t="s">
        <v>15</v>
      </c>
      <c r="D3" s="71">
        <v>5601</v>
      </c>
      <c r="E3" s="6" t="s">
        <v>2</v>
      </c>
    </row>
    <row r="4" spans="2:5" ht="24.75" customHeight="1">
      <c r="B4" s="7"/>
      <c r="C4" s="5" t="s">
        <v>16</v>
      </c>
      <c r="D4" s="64">
        <v>18</v>
      </c>
      <c r="E4" s="6" t="s">
        <v>3</v>
      </c>
    </row>
    <row r="5" spans="2:5" ht="24.75" customHeight="1">
      <c r="B5" s="13"/>
      <c r="C5" s="14" t="s">
        <v>17</v>
      </c>
      <c r="D5" s="32">
        <v>46790</v>
      </c>
      <c r="E5" s="15" t="s">
        <v>49</v>
      </c>
    </row>
    <row r="6" spans="2:5" ht="24.75" customHeight="1">
      <c r="B6" s="84" t="s">
        <v>103</v>
      </c>
      <c r="C6" s="85"/>
      <c r="D6" s="85"/>
      <c r="E6" s="86"/>
    </row>
    <row r="7" spans="2:5" ht="24.75" customHeight="1">
      <c r="B7" s="7"/>
      <c r="C7" s="5" t="s">
        <v>18</v>
      </c>
      <c r="D7" s="64">
        <v>1110.50192</v>
      </c>
      <c r="E7" s="6" t="s">
        <v>4</v>
      </c>
    </row>
    <row r="8" spans="2:5" ht="24.75" customHeight="1">
      <c r="B8" s="7"/>
      <c r="C8" s="5" t="s">
        <v>18</v>
      </c>
      <c r="D8" s="64">
        <v>711.342</v>
      </c>
      <c r="E8" s="6" t="s">
        <v>5</v>
      </c>
    </row>
    <row r="9" spans="2:5" ht="24.75" customHeight="1">
      <c r="B9" s="4" t="s">
        <v>104</v>
      </c>
      <c r="C9" s="5" t="s">
        <v>19</v>
      </c>
      <c r="D9" s="33">
        <v>1970</v>
      </c>
      <c r="E9" s="6" t="s">
        <v>6</v>
      </c>
    </row>
    <row r="10" spans="2:5" ht="24.75" customHeight="1">
      <c r="B10" s="9"/>
      <c r="C10" s="5" t="s">
        <v>19</v>
      </c>
      <c r="D10" s="33">
        <v>2232</v>
      </c>
      <c r="E10" s="6" t="s">
        <v>60</v>
      </c>
    </row>
    <row r="11" spans="2:5" ht="24.75" customHeight="1">
      <c r="B11" s="7"/>
      <c r="C11" s="5" t="s">
        <v>20</v>
      </c>
      <c r="D11" s="33">
        <v>17383</v>
      </c>
      <c r="E11" s="62" t="s">
        <v>61</v>
      </c>
    </row>
    <row r="12" spans="2:5" ht="24.75" customHeight="1">
      <c r="B12" s="7"/>
      <c r="C12" s="5" t="s">
        <v>42</v>
      </c>
      <c r="D12" s="31">
        <v>57</v>
      </c>
      <c r="E12" s="6" t="s">
        <v>54</v>
      </c>
    </row>
    <row r="13" spans="2:5" ht="24.75" customHeight="1">
      <c r="B13" s="7"/>
      <c r="C13" s="5" t="s">
        <v>42</v>
      </c>
      <c r="D13" s="31">
        <v>41</v>
      </c>
      <c r="E13" s="6" t="s">
        <v>51</v>
      </c>
    </row>
    <row r="14" spans="2:5" ht="24.75" customHeight="1">
      <c r="B14" s="7"/>
      <c r="C14" s="5" t="s">
        <v>21</v>
      </c>
      <c r="D14" s="31">
        <v>291</v>
      </c>
      <c r="E14" s="6" t="s">
        <v>8</v>
      </c>
    </row>
    <row r="15" spans="2:5" ht="24.75" customHeight="1">
      <c r="B15" s="7"/>
      <c r="C15" s="5" t="s">
        <v>17</v>
      </c>
      <c r="D15" s="33">
        <v>1284</v>
      </c>
      <c r="E15" s="6" t="s">
        <v>50</v>
      </c>
    </row>
    <row r="16" spans="2:5" ht="24.75" customHeight="1">
      <c r="B16" s="7"/>
      <c r="C16" s="5" t="s">
        <v>22</v>
      </c>
      <c r="D16" s="33">
        <v>225407460</v>
      </c>
      <c r="E16" s="8" t="s">
        <v>9</v>
      </c>
    </row>
    <row r="17" spans="2:5" ht="24.75" customHeight="1">
      <c r="B17" s="7"/>
      <c r="C17" s="5" t="s">
        <v>23</v>
      </c>
      <c r="D17" s="33">
        <v>174568075179</v>
      </c>
      <c r="E17" s="8" t="s">
        <v>9</v>
      </c>
    </row>
    <row r="18" spans="2:5" ht="24.75" customHeight="1">
      <c r="B18" s="7"/>
      <c r="C18" s="5" t="s">
        <v>23</v>
      </c>
      <c r="D18" s="33">
        <v>177209882890</v>
      </c>
      <c r="E18" s="6" t="s">
        <v>10</v>
      </c>
    </row>
    <row r="19" spans="2:5" ht="24.75" customHeight="1">
      <c r="B19" s="7"/>
      <c r="C19" s="5" t="s">
        <v>43</v>
      </c>
      <c r="D19" s="34">
        <v>1.0151333954292108</v>
      </c>
      <c r="E19" s="6" t="s">
        <v>11</v>
      </c>
    </row>
    <row r="20" spans="2:5" ht="24.75" customHeight="1">
      <c r="B20" s="7"/>
      <c r="C20" s="5" t="s">
        <v>23</v>
      </c>
      <c r="D20" s="33">
        <v>33219637140</v>
      </c>
      <c r="E20" s="6" t="s">
        <v>12</v>
      </c>
    </row>
    <row r="21" spans="2:5" ht="25.5" customHeight="1" thickBot="1">
      <c r="B21" s="79" t="s">
        <v>105</v>
      </c>
      <c r="C21" s="80" t="s">
        <v>24</v>
      </c>
      <c r="D21" s="35">
        <v>16</v>
      </c>
      <c r="E21" s="12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35433070866141736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5" sqref="A5:G11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1.00390625" style="0" customWidth="1"/>
    <col min="4" max="4" width="18.7109375" style="0" bestFit="1" customWidth="1"/>
    <col min="5" max="5" width="14.140625" style="0" bestFit="1" customWidth="1"/>
    <col min="6" max="6" width="18.421875" style="0" customWidth="1"/>
    <col min="7" max="7" width="20.140625" style="0" customWidth="1"/>
  </cols>
  <sheetData>
    <row r="1" spans="2:7" ht="23.25">
      <c r="B1" s="87" t="s">
        <v>45</v>
      </c>
      <c r="C1" s="87"/>
      <c r="D1" s="87"/>
      <c r="E1" s="87"/>
      <c r="F1" s="87"/>
      <c r="G1" s="87"/>
    </row>
    <row r="2" spans="2:7" ht="26.25" customHeight="1" thickBot="1">
      <c r="B2" s="88" t="str">
        <f>+'p198'!B1</f>
        <v>تا پایان سال  1398</v>
      </c>
      <c r="C2" s="88"/>
      <c r="D2" s="88"/>
      <c r="E2" s="88"/>
      <c r="F2" s="88"/>
      <c r="G2" s="88"/>
    </row>
    <row r="3" spans="2:7" ht="32.25" customHeight="1" thickTop="1">
      <c r="B3" s="17" t="s">
        <v>34</v>
      </c>
      <c r="C3" s="18" t="s">
        <v>35</v>
      </c>
      <c r="D3" s="18" t="s">
        <v>36</v>
      </c>
      <c r="E3" s="18" t="s">
        <v>36</v>
      </c>
      <c r="F3" s="18" t="s">
        <v>37</v>
      </c>
      <c r="G3" s="19" t="s">
        <v>33</v>
      </c>
    </row>
    <row r="4" spans="2:7" ht="33" customHeight="1">
      <c r="B4" s="20" t="s">
        <v>38</v>
      </c>
      <c r="C4" s="21" t="s">
        <v>39</v>
      </c>
      <c r="D4" s="21" t="s">
        <v>39</v>
      </c>
      <c r="E4" s="21" t="s">
        <v>0</v>
      </c>
      <c r="F4" s="21" t="s">
        <v>40</v>
      </c>
      <c r="G4" s="22"/>
    </row>
    <row r="5" spans="2:7" ht="34.5" customHeight="1">
      <c r="B5" s="56">
        <v>1.0151333954292108</v>
      </c>
      <c r="C5" s="39">
        <v>177209882890</v>
      </c>
      <c r="D5" s="39">
        <v>174568075179</v>
      </c>
      <c r="E5" s="39">
        <v>225407460</v>
      </c>
      <c r="F5" s="39">
        <v>46790</v>
      </c>
      <c r="G5" s="72" t="s">
        <v>41</v>
      </c>
    </row>
    <row r="6" spans="2:7" ht="34.5" customHeight="1" thickBot="1">
      <c r="B6" s="57">
        <v>1.0151333954292108</v>
      </c>
      <c r="C6" s="43">
        <v>177209882890</v>
      </c>
      <c r="D6" s="43">
        <v>174568075179</v>
      </c>
      <c r="E6" s="43">
        <v>225407460</v>
      </c>
      <c r="F6" s="43">
        <v>46790</v>
      </c>
      <c r="G6" s="73" t="s">
        <v>47</v>
      </c>
    </row>
    <row r="7" spans="2:7" ht="54.75" customHeight="1" thickTop="1">
      <c r="B7" s="89"/>
      <c r="C7" s="89"/>
      <c r="D7" s="89"/>
      <c r="E7" s="89"/>
      <c r="F7" s="89"/>
      <c r="G7" s="89"/>
    </row>
    <row r="8" spans="2:7" ht="30" customHeight="1" thickBot="1">
      <c r="B8" s="90" t="s">
        <v>27</v>
      </c>
      <c r="C8" s="90"/>
      <c r="D8" s="90"/>
      <c r="E8" s="90"/>
      <c r="F8" s="90"/>
      <c r="G8" s="90"/>
    </row>
    <row r="9" spans="1:7" ht="33.75" customHeight="1" thickTop="1">
      <c r="A9" s="48" t="s">
        <v>95</v>
      </c>
      <c r="B9" s="76" t="s">
        <v>28</v>
      </c>
      <c r="C9" s="49" t="s">
        <v>29</v>
      </c>
      <c r="D9" s="49" t="s">
        <v>30</v>
      </c>
      <c r="E9" s="49" t="s">
        <v>31</v>
      </c>
      <c r="F9" s="49" t="s">
        <v>32</v>
      </c>
      <c r="G9" s="50" t="s">
        <v>33</v>
      </c>
    </row>
    <row r="10" spans="1:7" ht="34.5" customHeight="1">
      <c r="A10" s="63">
        <v>745</v>
      </c>
      <c r="B10" s="77">
        <v>4918</v>
      </c>
      <c r="C10" s="39">
        <v>225</v>
      </c>
      <c r="D10" s="39">
        <v>1105</v>
      </c>
      <c r="E10" s="39">
        <v>1081</v>
      </c>
      <c r="F10" s="39">
        <v>38716</v>
      </c>
      <c r="G10" s="74" t="s">
        <v>41</v>
      </c>
    </row>
    <row r="11" spans="1:7" ht="34.5" customHeight="1" thickBot="1">
      <c r="A11" s="60">
        <v>745</v>
      </c>
      <c r="B11" s="78">
        <v>4918</v>
      </c>
      <c r="C11" s="55">
        <v>225</v>
      </c>
      <c r="D11" s="55">
        <v>1105</v>
      </c>
      <c r="E11" s="55">
        <v>1081</v>
      </c>
      <c r="F11" s="55">
        <v>38716</v>
      </c>
      <c r="G11" s="75" t="s">
        <v>48</v>
      </c>
    </row>
    <row r="12" ht="13.5" thickTop="1"/>
    <row r="13" ht="51" customHeight="1"/>
    <row r="16" ht="13.5" thickBot="1"/>
    <row r="17" spans="3:6" ht="24" thickBot="1">
      <c r="C17" s="24">
        <f>IF(C6='p198'!D18,1," ")</f>
        <v>1</v>
      </c>
      <c r="D17" s="24">
        <f>IF(D6='p198'!D17,1," ")</f>
        <v>1</v>
      </c>
      <c r="E17" s="24">
        <f>IF(E6='p198'!D16,1," ")</f>
        <v>1</v>
      </c>
      <c r="F17" s="24">
        <f>IF(F6='p198'!D5,1," ")</f>
        <v>1</v>
      </c>
    </row>
    <row r="18" ht="24" thickBot="1">
      <c r="F18" s="24">
        <f>IF(SUM(A11:F11)=F6,1," ")</f>
        <v>1</v>
      </c>
    </row>
  </sheetData>
  <sheetProtection/>
  <mergeCells count="4">
    <mergeCell ref="B1:G1"/>
    <mergeCell ref="B2:G2"/>
    <mergeCell ref="B7:G7"/>
    <mergeCell ref="B8:G8"/>
  </mergeCells>
  <printOptions/>
  <pageMargins left="1.141732283464567" right="0.7480314960629921" top="0.6299212598425197" bottom="0.7480314960629921" header="0.31496062992125984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.421875" style="0" customWidth="1"/>
    <col min="2" max="2" width="42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81"/>
      <c r="B1" s="36" t="s">
        <v>107</v>
      </c>
      <c r="C1" s="37"/>
      <c r="D1" s="37" t="s">
        <v>44</v>
      </c>
      <c r="E1" s="38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62</v>
      </c>
      <c r="C3" s="5" t="s">
        <v>15</v>
      </c>
      <c r="D3" s="71">
        <v>5601</v>
      </c>
      <c r="E3" s="6" t="s">
        <v>2</v>
      </c>
    </row>
    <row r="4" spans="2:5" ht="24.75" customHeight="1">
      <c r="B4" s="7"/>
      <c r="C4" s="5" t="s">
        <v>16</v>
      </c>
      <c r="D4" s="64">
        <v>19</v>
      </c>
      <c r="E4" s="6" t="s">
        <v>3</v>
      </c>
    </row>
    <row r="5" spans="2:5" ht="24.75" customHeight="1">
      <c r="B5" s="13"/>
      <c r="C5" s="14" t="s">
        <v>17</v>
      </c>
      <c r="D5" s="32">
        <v>48179</v>
      </c>
      <c r="E5" s="15" t="s">
        <v>49</v>
      </c>
    </row>
    <row r="6" spans="2:5" ht="24.75" customHeight="1">
      <c r="B6" s="84" t="s">
        <v>108</v>
      </c>
      <c r="C6" s="85"/>
      <c r="D6" s="85"/>
      <c r="E6" s="86"/>
    </row>
    <row r="7" spans="2:5" ht="24.75" customHeight="1">
      <c r="B7" s="7"/>
      <c r="C7" s="5" t="s">
        <v>18</v>
      </c>
      <c r="D7" s="64">
        <v>1099.6000000000001</v>
      </c>
      <c r="E7" s="6" t="s">
        <v>4</v>
      </c>
    </row>
    <row r="8" spans="2:5" ht="24.75" customHeight="1">
      <c r="B8" s="7"/>
      <c r="C8" s="5" t="s">
        <v>18</v>
      </c>
      <c r="D8" s="64">
        <v>719</v>
      </c>
      <c r="E8" s="6" t="s">
        <v>5</v>
      </c>
    </row>
    <row r="9" spans="2:5" ht="24.75" customHeight="1">
      <c r="B9" s="4" t="s">
        <v>109</v>
      </c>
      <c r="C9" s="5" t="s">
        <v>19</v>
      </c>
      <c r="D9" s="33">
        <v>2061</v>
      </c>
      <c r="E9" s="6" t="s">
        <v>6</v>
      </c>
    </row>
    <row r="10" spans="2:5" ht="24.75" customHeight="1">
      <c r="B10" s="9"/>
      <c r="C10" s="5" t="s">
        <v>19</v>
      </c>
      <c r="D10" s="33">
        <v>2232</v>
      </c>
      <c r="E10" s="6" t="s">
        <v>60</v>
      </c>
    </row>
    <row r="11" spans="2:5" ht="24.75" customHeight="1">
      <c r="B11" s="7"/>
      <c r="C11" s="5" t="s">
        <v>20</v>
      </c>
      <c r="D11" s="33">
        <v>17803</v>
      </c>
      <c r="E11" s="62" t="s">
        <v>61</v>
      </c>
    </row>
    <row r="12" spans="2:5" ht="24.75" customHeight="1">
      <c r="B12" s="7"/>
      <c r="C12" s="5" t="s">
        <v>42</v>
      </c>
      <c r="D12" s="31">
        <v>63</v>
      </c>
      <c r="E12" s="6" t="s">
        <v>54</v>
      </c>
    </row>
    <row r="13" spans="2:5" ht="24.75" customHeight="1">
      <c r="B13" s="7"/>
      <c r="C13" s="5" t="s">
        <v>42</v>
      </c>
      <c r="D13" s="31">
        <v>58</v>
      </c>
      <c r="E13" s="6" t="s">
        <v>51</v>
      </c>
    </row>
    <row r="14" spans="2:5" ht="24.75" customHeight="1">
      <c r="B14" s="7"/>
      <c r="C14" s="5" t="s">
        <v>21</v>
      </c>
      <c r="D14" s="31">
        <v>296</v>
      </c>
      <c r="E14" s="6" t="s">
        <v>8</v>
      </c>
    </row>
    <row r="15" spans="2:5" ht="24.75" customHeight="1">
      <c r="B15" s="7"/>
      <c r="C15" s="5" t="s">
        <v>17</v>
      </c>
      <c r="D15" s="33">
        <v>84</v>
      </c>
      <c r="E15" s="6" t="s">
        <v>50</v>
      </c>
    </row>
    <row r="16" spans="2:5" ht="24.75" customHeight="1">
      <c r="B16" s="7"/>
      <c r="C16" s="5" t="s">
        <v>22</v>
      </c>
      <c r="D16" s="33">
        <v>242248479</v>
      </c>
      <c r="E16" s="8" t="s">
        <v>9</v>
      </c>
    </row>
    <row r="17" spans="2:5" ht="24.75" customHeight="1">
      <c r="B17" s="7"/>
      <c r="C17" s="5" t="s">
        <v>23</v>
      </c>
      <c r="D17" s="33">
        <v>203109393682</v>
      </c>
      <c r="E17" s="8" t="s">
        <v>9</v>
      </c>
    </row>
    <row r="18" spans="2:5" ht="24.75" customHeight="1">
      <c r="B18" s="7"/>
      <c r="C18" s="5" t="s">
        <v>23</v>
      </c>
      <c r="D18" s="33">
        <v>195475163076</v>
      </c>
      <c r="E18" s="6" t="s">
        <v>10</v>
      </c>
    </row>
    <row r="19" spans="2:5" ht="24.75" customHeight="1">
      <c r="B19" s="7"/>
      <c r="C19" s="5" t="s">
        <v>43</v>
      </c>
      <c r="D19" s="34">
        <v>0.9624132076434013</v>
      </c>
      <c r="E19" s="6" t="s">
        <v>11</v>
      </c>
    </row>
    <row r="20" spans="2:5" ht="24.75" customHeight="1">
      <c r="B20" s="7"/>
      <c r="C20" s="5" t="s">
        <v>23</v>
      </c>
      <c r="D20" s="33">
        <v>40853867746</v>
      </c>
      <c r="E20" s="6" t="s">
        <v>12</v>
      </c>
    </row>
    <row r="21" spans="2:5" ht="25.5" customHeight="1" thickBot="1">
      <c r="B21" s="79" t="s">
        <v>105</v>
      </c>
      <c r="C21" s="80" t="s">
        <v>24</v>
      </c>
      <c r="D21" s="82">
        <v>16</v>
      </c>
      <c r="E21" s="12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35433070866141736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1" sqref="A1:G11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1.00390625" style="0" customWidth="1"/>
    <col min="4" max="4" width="18.7109375" style="0" bestFit="1" customWidth="1"/>
    <col min="5" max="5" width="14.140625" style="0" bestFit="1" customWidth="1"/>
    <col min="6" max="6" width="18.421875" style="0" customWidth="1"/>
    <col min="7" max="7" width="20.140625" style="0" customWidth="1"/>
  </cols>
  <sheetData>
    <row r="1" spans="2:7" ht="23.25">
      <c r="B1" s="87" t="s">
        <v>45</v>
      </c>
      <c r="C1" s="87"/>
      <c r="D1" s="87"/>
      <c r="E1" s="87"/>
      <c r="F1" s="87"/>
      <c r="G1" s="87"/>
    </row>
    <row r="2" spans="2:7" ht="26.25" customHeight="1" thickBot="1">
      <c r="B2" s="88" t="s">
        <v>107</v>
      </c>
      <c r="C2" s="88"/>
      <c r="D2" s="88"/>
      <c r="E2" s="88"/>
      <c r="F2" s="88"/>
      <c r="G2" s="88"/>
    </row>
    <row r="3" spans="2:7" ht="32.25" customHeight="1" thickTop="1">
      <c r="B3" s="17" t="s">
        <v>34</v>
      </c>
      <c r="C3" s="18" t="s">
        <v>35</v>
      </c>
      <c r="D3" s="18" t="s">
        <v>36</v>
      </c>
      <c r="E3" s="18" t="s">
        <v>36</v>
      </c>
      <c r="F3" s="18" t="s">
        <v>37</v>
      </c>
      <c r="G3" s="19" t="s">
        <v>33</v>
      </c>
    </row>
    <row r="4" spans="2:7" ht="33" customHeight="1">
      <c r="B4" s="20" t="s">
        <v>38</v>
      </c>
      <c r="C4" s="21" t="s">
        <v>39</v>
      </c>
      <c r="D4" s="21" t="s">
        <v>39</v>
      </c>
      <c r="E4" s="21" t="s">
        <v>0</v>
      </c>
      <c r="F4" s="21" t="s">
        <v>40</v>
      </c>
      <c r="G4" s="22"/>
    </row>
    <row r="5" spans="2:7" ht="34.5" customHeight="1">
      <c r="B5" s="56">
        <v>0.9624132076434013</v>
      </c>
      <c r="C5" s="39">
        <v>195475163076</v>
      </c>
      <c r="D5" s="39">
        <v>203109393682</v>
      </c>
      <c r="E5" s="39">
        <v>242248479</v>
      </c>
      <c r="F5" s="39">
        <v>48179</v>
      </c>
      <c r="G5" s="72" t="s">
        <v>41</v>
      </c>
    </row>
    <row r="6" spans="2:7" ht="34.5" customHeight="1" thickBot="1">
      <c r="B6" s="57">
        <v>0.9624132076434013</v>
      </c>
      <c r="C6" s="43">
        <v>195475163076</v>
      </c>
      <c r="D6" s="43">
        <v>203109393682</v>
      </c>
      <c r="E6" s="43">
        <v>242248479</v>
      </c>
      <c r="F6" s="43">
        <v>48179</v>
      </c>
      <c r="G6" s="73" t="s">
        <v>47</v>
      </c>
    </row>
    <row r="7" spans="2:7" ht="54.75" customHeight="1" thickTop="1">
      <c r="B7" s="89"/>
      <c r="C7" s="89"/>
      <c r="D7" s="89"/>
      <c r="E7" s="89"/>
      <c r="F7" s="89"/>
      <c r="G7" s="89"/>
    </row>
    <row r="8" spans="2:7" ht="30" customHeight="1" thickBot="1">
      <c r="B8" s="90" t="s">
        <v>27</v>
      </c>
      <c r="C8" s="90"/>
      <c r="D8" s="90"/>
      <c r="E8" s="90"/>
      <c r="F8" s="90"/>
      <c r="G8" s="90"/>
    </row>
    <row r="9" spans="1:7" ht="33.75" customHeight="1" thickTop="1">
      <c r="A9" s="48" t="s">
        <v>95</v>
      </c>
      <c r="B9" s="76" t="s">
        <v>28</v>
      </c>
      <c r="C9" s="49" t="s">
        <v>29</v>
      </c>
      <c r="D9" s="49" t="s">
        <v>30</v>
      </c>
      <c r="E9" s="49" t="s">
        <v>31</v>
      </c>
      <c r="F9" s="49" t="s">
        <v>32</v>
      </c>
      <c r="G9" s="50" t="s">
        <v>33</v>
      </c>
    </row>
    <row r="10" spans="1:7" ht="34.5" customHeight="1">
      <c r="A10" s="63">
        <v>745</v>
      </c>
      <c r="B10" s="77">
        <v>5056</v>
      </c>
      <c r="C10" s="39">
        <v>231</v>
      </c>
      <c r="D10" s="39">
        <v>1120</v>
      </c>
      <c r="E10" s="39">
        <v>1093</v>
      </c>
      <c r="F10" s="39">
        <v>39934</v>
      </c>
      <c r="G10" s="74" t="s">
        <v>41</v>
      </c>
    </row>
    <row r="11" spans="1:7" ht="34.5" customHeight="1" thickBot="1">
      <c r="A11" s="60">
        <v>745</v>
      </c>
      <c r="B11" s="78">
        <v>5056</v>
      </c>
      <c r="C11" s="55">
        <v>231</v>
      </c>
      <c r="D11" s="55">
        <v>1120</v>
      </c>
      <c r="E11" s="55">
        <v>1093</v>
      </c>
      <c r="F11" s="55">
        <v>39934</v>
      </c>
      <c r="G11" s="75" t="s">
        <v>48</v>
      </c>
    </row>
    <row r="12" ht="13.5" thickTop="1"/>
    <row r="13" ht="51" customHeight="1"/>
    <row r="16" ht="13.5" thickBot="1"/>
    <row r="17" spans="3:6" ht="24" thickBot="1">
      <c r="C17" s="24">
        <f>IF(C6='p199'!D18,1," ")</f>
        <v>1</v>
      </c>
      <c r="D17" s="24">
        <f>IF(D6='p199'!D17,1," ")</f>
        <v>1</v>
      </c>
      <c r="E17" s="24">
        <f>IF(E6='p199'!D16,1," ")</f>
        <v>1</v>
      </c>
      <c r="F17" s="24">
        <f>IF(F6='p199'!D5,1," ")</f>
        <v>1</v>
      </c>
    </row>
    <row r="18" ht="24" thickBot="1">
      <c r="F18" s="24">
        <f>IF(SUM(A11:F11)=F6,1," ")</f>
        <v>1</v>
      </c>
    </row>
  </sheetData>
  <sheetProtection/>
  <mergeCells count="4">
    <mergeCell ref="B1:G1"/>
    <mergeCell ref="B2:G2"/>
    <mergeCell ref="B7:G7"/>
    <mergeCell ref="B8:G8"/>
  </mergeCells>
  <printOptions/>
  <pageMargins left="1.141732283464567" right="0.7480314960629921" top="0.6299212598425197" bottom="0.7480314960629921" header="0.31496062992125984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.421875" style="0" customWidth="1"/>
    <col min="2" max="2" width="42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81"/>
      <c r="B1" s="36" t="s">
        <v>110</v>
      </c>
      <c r="C1" s="37"/>
      <c r="D1" s="37" t="s">
        <v>44</v>
      </c>
      <c r="E1" s="38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62</v>
      </c>
      <c r="C3" s="5" t="s">
        <v>15</v>
      </c>
      <c r="D3" s="71">
        <v>5601</v>
      </c>
      <c r="E3" s="6" t="s">
        <v>2</v>
      </c>
    </row>
    <row r="4" spans="2:5" ht="24.75" customHeight="1">
      <c r="B4" s="7"/>
      <c r="C4" s="5" t="s">
        <v>16</v>
      </c>
      <c r="D4" s="64">
        <v>20</v>
      </c>
      <c r="E4" s="6" t="s">
        <v>3</v>
      </c>
    </row>
    <row r="5" spans="2:5" ht="24.75" customHeight="1">
      <c r="B5" s="13"/>
      <c r="C5" s="14" t="s">
        <v>17</v>
      </c>
      <c r="D5" s="32">
        <v>49099</v>
      </c>
      <c r="E5" s="15" t="s">
        <v>49</v>
      </c>
    </row>
    <row r="6" spans="2:5" ht="24.75" customHeight="1">
      <c r="B6" s="84" t="s">
        <v>111</v>
      </c>
      <c r="C6" s="85"/>
      <c r="D6" s="85"/>
      <c r="E6" s="86"/>
    </row>
    <row r="7" spans="2:5" ht="24.75" customHeight="1">
      <c r="B7" s="7"/>
      <c r="C7" s="5" t="s">
        <v>18</v>
      </c>
      <c r="D7" s="64">
        <v>1119.81</v>
      </c>
      <c r="E7" s="6" t="s">
        <v>4</v>
      </c>
    </row>
    <row r="8" spans="2:5" ht="24.75" customHeight="1">
      <c r="B8" s="7"/>
      <c r="C8" s="5" t="s">
        <v>18</v>
      </c>
      <c r="D8" s="64">
        <v>731.768</v>
      </c>
      <c r="E8" s="6" t="s">
        <v>5</v>
      </c>
    </row>
    <row r="9" spans="2:5" ht="24.75" customHeight="1">
      <c r="B9" s="4" t="s">
        <v>112</v>
      </c>
      <c r="C9" s="5" t="s">
        <v>19</v>
      </c>
      <c r="D9" s="33">
        <v>2086</v>
      </c>
      <c r="E9" s="6" t="s">
        <v>6</v>
      </c>
    </row>
    <row r="10" spans="2:5" ht="24.75" customHeight="1">
      <c r="B10" s="9"/>
      <c r="C10" s="5" t="s">
        <v>19</v>
      </c>
      <c r="D10" s="33">
        <v>2232</v>
      </c>
      <c r="E10" s="6" t="s">
        <v>60</v>
      </c>
    </row>
    <row r="11" spans="2:5" ht="24.75" customHeight="1">
      <c r="B11" s="7"/>
      <c r="C11" s="5" t="s">
        <v>20</v>
      </c>
      <c r="D11" s="33">
        <v>18198</v>
      </c>
      <c r="E11" s="62" t="s">
        <v>61</v>
      </c>
    </row>
    <row r="12" spans="2:5" ht="24.75" customHeight="1">
      <c r="B12" s="7"/>
      <c r="C12" s="5" t="s">
        <v>42</v>
      </c>
      <c r="D12" s="31">
        <v>62</v>
      </c>
      <c r="E12" s="6" t="s">
        <v>54</v>
      </c>
    </row>
    <row r="13" spans="2:5" ht="24.75" customHeight="1">
      <c r="B13" s="7"/>
      <c r="C13" s="5" t="s">
        <v>42</v>
      </c>
      <c r="D13" s="31">
        <v>52</v>
      </c>
      <c r="E13" s="6" t="s">
        <v>51</v>
      </c>
    </row>
    <row r="14" spans="2:5" ht="24.75" customHeight="1">
      <c r="B14" s="7"/>
      <c r="C14" s="5" t="s">
        <v>21</v>
      </c>
      <c r="D14" s="31">
        <v>297</v>
      </c>
      <c r="E14" s="6" t="s">
        <v>8</v>
      </c>
    </row>
    <row r="15" spans="2:5" ht="24.75" customHeight="1">
      <c r="B15" s="7"/>
      <c r="C15" s="5" t="s">
        <v>17</v>
      </c>
      <c r="D15" s="33">
        <v>1326</v>
      </c>
      <c r="E15" s="6" t="s">
        <v>50</v>
      </c>
    </row>
    <row r="16" spans="2:5" ht="24.75" customHeight="1">
      <c r="B16" s="7"/>
      <c r="C16" s="5" t="s">
        <v>22</v>
      </c>
      <c r="D16" s="33">
        <v>264081846</v>
      </c>
      <c r="E16" s="8" t="s">
        <v>9</v>
      </c>
    </row>
    <row r="17" spans="2:5" ht="24.75" customHeight="1">
      <c r="B17" s="7"/>
      <c r="C17" s="5" t="s">
        <v>23</v>
      </c>
      <c r="D17" s="33">
        <v>277441667390</v>
      </c>
      <c r="E17" s="8" t="s">
        <v>9</v>
      </c>
    </row>
    <row r="18" spans="2:5" ht="24.75" customHeight="1">
      <c r="B18" s="7"/>
      <c r="C18" s="5" t="s">
        <v>23</v>
      </c>
      <c r="D18" s="33">
        <v>244706874193</v>
      </c>
      <c r="E18" s="6" t="s">
        <v>10</v>
      </c>
    </row>
    <row r="19" spans="2:5" ht="24.75" customHeight="1">
      <c r="B19" s="7"/>
      <c r="C19" s="5" t="s">
        <v>43</v>
      </c>
      <c r="D19" s="34">
        <v>0.8820119792929854</v>
      </c>
      <c r="E19" s="6" t="s">
        <v>11</v>
      </c>
    </row>
    <row r="20" spans="2:5" ht="24.75" customHeight="1">
      <c r="B20" s="7"/>
      <c r="C20" s="5" t="s">
        <v>23</v>
      </c>
      <c r="D20" s="33">
        <v>73729205373</v>
      </c>
      <c r="E20" s="6" t="s">
        <v>12</v>
      </c>
    </row>
    <row r="21" spans="2:5" ht="25.5" customHeight="1" thickBot="1">
      <c r="B21" s="79" t="s">
        <v>113</v>
      </c>
      <c r="C21" s="80" t="s">
        <v>24</v>
      </c>
      <c r="D21" s="82">
        <v>15</v>
      </c>
      <c r="E21" s="12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35433070866141736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10" sqref="A10:G10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1.00390625" style="0" customWidth="1"/>
    <col min="4" max="4" width="18.7109375" style="0" bestFit="1" customWidth="1"/>
    <col min="5" max="5" width="14.140625" style="0" bestFit="1" customWidth="1"/>
    <col min="6" max="6" width="18.421875" style="0" customWidth="1"/>
    <col min="7" max="7" width="20.140625" style="0" customWidth="1"/>
  </cols>
  <sheetData>
    <row r="1" spans="2:7" ht="23.25">
      <c r="B1" s="87" t="s">
        <v>45</v>
      </c>
      <c r="C1" s="87"/>
      <c r="D1" s="87"/>
      <c r="E1" s="87"/>
      <c r="F1" s="87"/>
      <c r="G1" s="87"/>
    </row>
    <row r="2" spans="2:7" ht="26.25" customHeight="1" thickBot="1">
      <c r="B2" s="88" t="str">
        <f>+'p11400'!B1</f>
        <v>تا پایان   سال  1400</v>
      </c>
      <c r="C2" s="88"/>
      <c r="D2" s="88"/>
      <c r="E2" s="88"/>
      <c r="F2" s="88"/>
      <c r="G2" s="88"/>
    </row>
    <row r="3" spans="2:7" ht="32.25" customHeight="1" thickTop="1">
      <c r="B3" s="17" t="s">
        <v>34</v>
      </c>
      <c r="C3" s="18" t="s">
        <v>35</v>
      </c>
      <c r="D3" s="18" t="s">
        <v>36</v>
      </c>
      <c r="E3" s="18" t="s">
        <v>36</v>
      </c>
      <c r="F3" s="18" t="s">
        <v>37</v>
      </c>
      <c r="G3" s="19" t="s">
        <v>33</v>
      </c>
    </row>
    <row r="4" spans="2:7" ht="33" customHeight="1">
      <c r="B4" s="20" t="s">
        <v>38</v>
      </c>
      <c r="C4" s="21" t="s">
        <v>39</v>
      </c>
      <c r="D4" s="21" t="s">
        <v>39</v>
      </c>
      <c r="E4" s="21" t="s">
        <v>0</v>
      </c>
      <c r="F4" s="21" t="s">
        <v>40</v>
      </c>
      <c r="G4" s="22"/>
    </row>
    <row r="5" spans="2:7" ht="34.5" customHeight="1">
      <c r="B5" s="56">
        <v>0.8820119792929854</v>
      </c>
      <c r="C5" s="39">
        <v>244706874193</v>
      </c>
      <c r="D5" s="39">
        <v>277441667390</v>
      </c>
      <c r="E5" s="39">
        <v>264081846</v>
      </c>
      <c r="F5" s="39">
        <v>49099</v>
      </c>
      <c r="G5" s="72" t="s">
        <v>41</v>
      </c>
    </row>
    <row r="6" spans="2:7" ht="34.5" customHeight="1" thickBot="1">
      <c r="B6" s="57">
        <f>C6/D6</f>
        <v>0.8820119792929854</v>
      </c>
      <c r="C6" s="43">
        <f>SUM(C5:C5)</f>
        <v>244706874193</v>
      </c>
      <c r="D6" s="43">
        <f>SUM(D5:D5)</f>
        <v>277441667390</v>
      </c>
      <c r="E6" s="43">
        <f>SUM(E5:E5)</f>
        <v>264081846</v>
      </c>
      <c r="F6" s="43">
        <f>SUM(F5:F5)</f>
        <v>49099</v>
      </c>
      <c r="G6" s="73" t="s">
        <v>47</v>
      </c>
    </row>
    <row r="7" spans="2:7" ht="54.75" customHeight="1" thickTop="1">
      <c r="B7" s="89"/>
      <c r="C7" s="89"/>
      <c r="D7" s="89"/>
      <c r="E7" s="89"/>
      <c r="F7" s="89"/>
      <c r="G7" s="89"/>
    </row>
    <row r="8" spans="2:7" ht="30" customHeight="1" thickBot="1">
      <c r="B8" s="90" t="s">
        <v>27</v>
      </c>
      <c r="C8" s="90"/>
      <c r="D8" s="90"/>
      <c r="E8" s="90"/>
      <c r="F8" s="90"/>
      <c r="G8" s="90"/>
    </row>
    <row r="9" spans="1:7" ht="33.75" customHeight="1" thickTop="1">
      <c r="A9" s="48" t="s">
        <v>95</v>
      </c>
      <c r="B9" s="76" t="s">
        <v>28</v>
      </c>
      <c r="C9" s="49" t="s">
        <v>29</v>
      </c>
      <c r="D9" s="49" t="s">
        <v>30</v>
      </c>
      <c r="E9" s="49" t="s">
        <v>31</v>
      </c>
      <c r="F9" s="49" t="s">
        <v>32</v>
      </c>
      <c r="G9" s="50" t="s">
        <v>33</v>
      </c>
    </row>
    <row r="10" spans="1:7" ht="34.5" customHeight="1">
      <c r="A10" s="63">
        <v>746</v>
      </c>
      <c r="B10" s="77">
        <v>5198</v>
      </c>
      <c r="C10" s="39">
        <v>236</v>
      </c>
      <c r="D10" s="39">
        <v>1137</v>
      </c>
      <c r="E10" s="39">
        <v>1107</v>
      </c>
      <c r="F10" s="39">
        <v>40675</v>
      </c>
      <c r="G10" s="74" t="s">
        <v>41</v>
      </c>
    </row>
    <row r="11" spans="1:7" ht="34.5" customHeight="1" thickBot="1">
      <c r="A11" s="60">
        <f aca="true" t="shared" si="0" ref="A11:F11">SUM(A10:A10)</f>
        <v>746</v>
      </c>
      <c r="B11" s="78">
        <f t="shared" si="0"/>
        <v>5198</v>
      </c>
      <c r="C11" s="55">
        <f t="shared" si="0"/>
        <v>236</v>
      </c>
      <c r="D11" s="55">
        <f t="shared" si="0"/>
        <v>1137</v>
      </c>
      <c r="E11" s="55">
        <f t="shared" si="0"/>
        <v>1107</v>
      </c>
      <c r="F11" s="55">
        <f t="shared" si="0"/>
        <v>40675</v>
      </c>
      <c r="G11" s="75" t="s">
        <v>48</v>
      </c>
    </row>
    <row r="12" ht="13.5" thickTop="1"/>
    <row r="13" ht="51" customHeight="1"/>
    <row r="16" ht="13.5" thickBot="1"/>
    <row r="17" spans="3:6" ht="24" thickBot="1">
      <c r="C17" s="24">
        <f>IF(C6='p11400'!D18,1," ")</f>
        <v>1</v>
      </c>
      <c r="D17" s="24">
        <f>IF(D6='p11400'!D17,1," ")</f>
        <v>1</v>
      </c>
      <c r="E17" s="24">
        <f>IF(E6='p11400'!D16,1," ")</f>
        <v>1</v>
      </c>
      <c r="F17" s="24">
        <f>IF(F6='p11400'!D5,1," ")</f>
        <v>1</v>
      </c>
    </row>
    <row r="18" ht="24" thickBot="1">
      <c r="F18" s="24">
        <f>IF(SUM(A11:F11)=F6,1," ")</f>
        <v>1</v>
      </c>
    </row>
  </sheetData>
  <sheetProtection/>
  <mergeCells count="4">
    <mergeCell ref="B1:G1"/>
    <mergeCell ref="B2:G2"/>
    <mergeCell ref="B7:G7"/>
    <mergeCell ref="B8:G8"/>
  </mergeCells>
  <printOptions/>
  <pageMargins left="1.141732283464567" right="0.7480314960629921" top="0.6299212598425197" bottom="0.7480314960629921" header="0.31496062992125984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87" t="s">
        <v>45</v>
      </c>
      <c r="B1" s="87"/>
      <c r="C1" s="87"/>
      <c r="D1" s="87"/>
      <c r="E1" s="87"/>
      <c r="F1" s="87"/>
    </row>
    <row r="2" spans="1:6" ht="26.25" customHeight="1" thickBot="1">
      <c r="A2" s="88" t="str">
        <f>'p187'!B1</f>
        <v>تا پايان سال 1387</v>
      </c>
      <c r="B2" s="88"/>
      <c r="C2" s="88"/>
      <c r="D2" s="88"/>
      <c r="E2" s="88"/>
      <c r="F2" s="88"/>
    </row>
    <row r="3" spans="1:6" ht="32.25" customHeight="1" thickTop="1">
      <c r="A3" s="17" t="s">
        <v>34</v>
      </c>
      <c r="B3" s="18" t="s">
        <v>35</v>
      </c>
      <c r="C3" s="18" t="s">
        <v>36</v>
      </c>
      <c r="D3" s="18" t="s">
        <v>36</v>
      </c>
      <c r="E3" s="18" t="s">
        <v>37</v>
      </c>
      <c r="F3" s="19" t="s">
        <v>33</v>
      </c>
    </row>
    <row r="4" spans="1:6" ht="33" customHeight="1">
      <c r="A4" s="20" t="s">
        <v>38</v>
      </c>
      <c r="B4" s="21" t="s">
        <v>39</v>
      </c>
      <c r="C4" s="21" t="s">
        <v>39</v>
      </c>
      <c r="D4" s="21" t="s">
        <v>0</v>
      </c>
      <c r="E4" s="21" t="s">
        <v>40</v>
      </c>
      <c r="F4" s="22"/>
    </row>
    <row r="5" spans="1:6" ht="34.5" customHeight="1">
      <c r="A5" s="56">
        <f>B5/C5</f>
        <v>0.8625006384661195</v>
      </c>
      <c r="B5" s="39">
        <v>17961448221</v>
      </c>
      <c r="C5" s="39">
        <v>20824852087</v>
      </c>
      <c r="D5" s="39">
        <v>142082536</v>
      </c>
      <c r="E5" s="39">
        <v>29920</v>
      </c>
      <c r="F5" s="40" t="s">
        <v>41</v>
      </c>
    </row>
    <row r="6" spans="1:6" ht="34.5" customHeight="1">
      <c r="A6" s="56">
        <f>B6/C6</f>
        <v>0.916881428887563</v>
      </c>
      <c r="B6" s="41">
        <v>4896510746</v>
      </c>
      <c r="C6" s="41">
        <v>5340396906</v>
      </c>
      <c r="D6" s="41">
        <v>59356884</v>
      </c>
      <c r="E6" s="41">
        <v>8468</v>
      </c>
      <c r="F6" s="42" t="s">
        <v>46</v>
      </c>
    </row>
    <row r="7" spans="1:6" ht="34.5" customHeight="1">
      <c r="A7" s="56">
        <f>B7/C7</f>
        <v>0.9627407567936948</v>
      </c>
      <c r="B7" s="41">
        <v>640767270</v>
      </c>
      <c r="C7" s="41">
        <v>665565746</v>
      </c>
      <c r="D7" s="41">
        <v>3931675</v>
      </c>
      <c r="E7" s="41">
        <v>1451</v>
      </c>
      <c r="F7" s="42" t="s">
        <v>53</v>
      </c>
    </row>
    <row r="8" spans="1:6" ht="34.5" customHeight="1" thickBot="1">
      <c r="A8" s="57">
        <f>B8/C8</f>
        <v>0.8758111322964549</v>
      </c>
      <c r="B8" s="43">
        <f>SUM(B5:B7)</f>
        <v>23498726237</v>
      </c>
      <c r="C8" s="43">
        <f>SUM(C5:C7)</f>
        <v>26830814739</v>
      </c>
      <c r="D8" s="43">
        <f>SUM(D5:D7)</f>
        <v>205371095</v>
      </c>
      <c r="E8" s="43">
        <f>SUM(E5:E7)</f>
        <v>39839</v>
      </c>
      <c r="F8" s="44" t="s">
        <v>47</v>
      </c>
    </row>
    <row r="9" spans="1:6" ht="21" thickTop="1">
      <c r="A9" s="89"/>
      <c r="B9" s="89"/>
      <c r="C9" s="89"/>
      <c r="D9" s="89"/>
      <c r="E9" s="89"/>
      <c r="F9" s="89"/>
    </row>
    <row r="10" spans="1:6" ht="30" customHeight="1" thickBot="1">
      <c r="A10" s="45"/>
      <c r="B10" s="45"/>
      <c r="C10" s="46"/>
      <c r="D10" s="47" t="s">
        <v>27</v>
      </c>
      <c r="E10" s="45"/>
      <c r="F10" s="45"/>
    </row>
    <row r="11" spans="1:6" ht="33.75" customHeight="1" thickTop="1">
      <c r="A11" s="48" t="s">
        <v>28</v>
      </c>
      <c r="B11" s="49" t="s">
        <v>29</v>
      </c>
      <c r="C11" s="49" t="s">
        <v>30</v>
      </c>
      <c r="D11" s="49" t="s">
        <v>31</v>
      </c>
      <c r="E11" s="49" t="s">
        <v>32</v>
      </c>
      <c r="F11" s="50" t="s">
        <v>33</v>
      </c>
    </row>
    <row r="12" spans="1:6" ht="34.5" customHeight="1">
      <c r="A12" s="58">
        <v>2626</v>
      </c>
      <c r="B12" s="51">
        <v>202</v>
      </c>
      <c r="C12" s="51">
        <v>622</v>
      </c>
      <c r="D12" s="51">
        <v>1177</v>
      </c>
      <c r="E12" s="51">
        <v>25293</v>
      </c>
      <c r="F12" s="52" t="s">
        <v>41</v>
      </c>
    </row>
    <row r="13" spans="1:6" ht="34.5" customHeight="1">
      <c r="A13" s="59">
        <v>354</v>
      </c>
      <c r="B13" s="53">
        <v>39</v>
      </c>
      <c r="C13" s="53">
        <v>332</v>
      </c>
      <c r="D13" s="53">
        <v>473</v>
      </c>
      <c r="E13" s="53">
        <v>7270</v>
      </c>
      <c r="F13" s="54" t="s">
        <v>46</v>
      </c>
    </row>
    <row r="14" spans="1:6" ht="34.5" customHeight="1">
      <c r="A14" s="59">
        <v>177</v>
      </c>
      <c r="B14" s="53">
        <v>8</v>
      </c>
      <c r="C14" s="53">
        <v>0</v>
      </c>
      <c r="D14" s="53">
        <v>50</v>
      </c>
      <c r="E14" s="53">
        <v>1216</v>
      </c>
      <c r="F14" s="23" t="s">
        <v>53</v>
      </c>
    </row>
    <row r="15" spans="1:6" ht="34.5" customHeight="1" thickBot="1">
      <c r="A15" s="60">
        <f>SUM(A12:A14)</f>
        <v>3157</v>
      </c>
      <c r="B15" s="55">
        <f>SUM(B12:B14)</f>
        <v>249</v>
      </c>
      <c r="C15" s="55">
        <f>SUM(C12:C14)</f>
        <v>954</v>
      </c>
      <c r="D15" s="55">
        <f>SUM(D12:D14)</f>
        <v>1700</v>
      </c>
      <c r="E15" s="55">
        <f>SUM(E12:E14)</f>
        <v>33779</v>
      </c>
      <c r="F15" s="16" t="s">
        <v>48</v>
      </c>
    </row>
    <row r="16" ht="13.5" thickTop="1"/>
    <row r="20" ht="13.5" thickBot="1"/>
    <row r="21" spans="2:5" ht="24" thickBot="1">
      <c r="B21" s="24">
        <f>IF(B8='p187'!D18,1," ")</f>
        <v>1</v>
      </c>
      <c r="C21" s="24">
        <f>IF(C8='p187'!D17,1," ")</f>
        <v>1</v>
      </c>
      <c r="D21" s="24">
        <f>IF(D8='p187'!D16,1," ")</f>
        <v>1</v>
      </c>
      <c r="E21" s="24">
        <f>IF(E8='p187'!D5,1," ")</f>
        <v>1</v>
      </c>
    </row>
    <row r="22" ht="24" thickBot="1">
      <c r="E22" s="24">
        <f>IF(SUM(A15:E15)=E8,1," ")</f>
        <v>1</v>
      </c>
    </row>
  </sheetData>
  <sheetProtection/>
  <mergeCells count="3">
    <mergeCell ref="A1:F1"/>
    <mergeCell ref="A2:F2"/>
    <mergeCell ref="A9:F9"/>
  </mergeCells>
  <printOptions/>
  <pageMargins left="1.141732283464567" right="0.7480314960629921" top="0.62" bottom="0.74" header="0.3" footer="0.5118110236220472"/>
  <pageSetup horizontalDpi="300" verticalDpi="300" orientation="landscape" paperSize="9" r:id="rId2"/>
  <headerFooter alignWithMargins="0">
    <oddFooter>&amp;L&amp;F-&amp;A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.421875" style="0" customWidth="1"/>
    <col min="2" max="2" width="42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1:5" ht="35.25" customHeight="1" thickBot="1">
      <c r="A1" s="81"/>
      <c r="B1" s="36" t="s">
        <v>114</v>
      </c>
      <c r="C1" s="37"/>
      <c r="D1" s="37" t="s">
        <v>44</v>
      </c>
      <c r="E1" s="38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62</v>
      </c>
      <c r="C3" s="5" t="s">
        <v>15</v>
      </c>
      <c r="D3" s="83">
        <v>5601</v>
      </c>
      <c r="E3" s="6" t="s">
        <v>2</v>
      </c>
    </row>
    <row r="4" spans="2:5" ht="24.75" customHeight="1">
      <c r="B4" s="7"/>
      <c r="C4" s="5" t="s">
        <v>16</v>
      </c>
      <c r="D4" s="64">
        <f>+'[4]mojtasesa140112'!$M$29+'[4]mojtasesa140112'!$L$29</f>
        <v>19</v>
      </c>
      <c r="E4" s="6" t="s">
        <v>3</v>
      </c>
    </row>
    <row r="5" spans="2:5" ht="24.75" customHeight="1">
      <c r="B5" s="13"/>
      <c r="C5" s="14" t="s">
        <v>17</v>
      </c>
      <c r="D5" s="32">
        <f>+'[3]fvbo14'!$M$14</f>
        <v>50519</v>
      </c>
      <c r="E5" s="15" t="s">
        <v>49</v>
      </c>
    </row>
    <row r="6" spans="2:5" ht="24.75" customHeight="1">
      <c r="B6" s="84" t="str">
        <f>+"به تفکیک تعرفه: خانگی"&amp;'[3]fvbo14'!$M$8&amp;"-عمومی"&amp;'[3]fvbo14'!$M$9&amp;"-کشاورزی"&amp;'[3]fvbo14'!$M$10&amp;"-صنعتی"&amp;'[3]fvbo14'!$M$11&amp;"-تجاری"&amp;'[3]fvbo14'!$M$12&amp;"-روشنایی معابر"&amp;'[3]fvbo14'!$M$13</f>
        <v>به تفکیک تعرفه: خانگی41821-عمومی1121-کشاورزی1160-صنعتی237-تجاری5434-روشنایی معابر746</v>
      </c>
      <c r="C6" s="85"/>
      <c r="D6" s="85"/>
      <c r="E6" s="86"/>
    </row>
    <row r="7" spans="2:5" ht="24.75" customHeight="1">
      <c r="B7" s="7"/>
      <c r="C7" s="5" t="s">
        <v>18</v>
      </c>
      <c r="D7" s="64">
        <f>+'[4]mojtasesa140112'!$K$29+'[4]mojtasesa140112'!$J$29+'[4]mojtasesa140112'!$I$29</f>
        <v>1126.3587</v>
      </c>
      <c r="E7" s="6" t="s">
        <v>4</v>
      </c>
    </row>
    <row r="8" spans="2:5" ht="24.75" customHeight="1">
      <c r="B8" s="7"/>
      <c r="C8" s="5" t="s">
        <v>18</v>
      </c>
      <c r="D8" s="64">
        <f>+'[4]mojtasesa140112'!$H$29+'[4]mojtasesa140112'!$G$29+'[4]mojtasesa140112'!$F$29+'[4]mojtasesa140112'!$E$29</f>
        <v>738.565</v>
      </c>
      <c r="E8" s="6" t="s">
        <v>5</v>
      </c>
    </row>
    <row r="9" spans="2:5" ht="24.75" customHeight="1">
      <c r="B9" s="4" t="str">
        <f>+"با قدرت "&amp;'[4]mojtasesa140112'!$C$29+'[4]mojtasesa140112'!$A$29&amp;" KVA"</f>
        <v>با قدرت 199700 KVA</v>
      </c>
      <c r="C9" s="5" t="s">
        <v>19</v>
      </c>
      <c r="D9" s="33">
        <f>+'[4]mojtasesa140112'!$D$29+'[4]mojtasesa140112'!$B$29</f>
        <v>2136</v>
      </c>
      <c r="E9" s="6" t="s">
        <v>6</v>
      </c>
    </row>
    <row r="10" spans="2:5" ht="24.75" customHeight="1">
      <c r="B10" s="9"/>
      <c r="C10" s="5" t="s">
        <v>19</v>
      </c>
      <c r="D10" s="33">
        <f>'[4]lamp '!$B$28</f>
        <v>21495</v>
      </c>
      <c r="E10" s="6" t="s">
        <v>60</v>
      </c>
    </row>
    <row r="11" spans="2:5" ht="24.75" customHeight="1">
      <c r="B11" s="7"/>
      <c r="C11" s="5" t="s">
        <v>42</v>
      </c>
      <c r="D11" s="31">
        <v>68</v>
      </c>
      <c r="E11" s="6" t="s">
        <v>54</v>
      </c>
    </row>
    <row r="12" spans="2:5" ht="24.75" customHeight="1">
      <c r="B12" s="7"/>
      <c r="C12" s="5" t="s">
        <v>42</v>
      </c>
      <c r="D12" s="31">
        <v>51</v>
      </c>
      <c r="E12" s="6" t="s">
        <v>51</v>
      </c>
    </row>
    <row r="13" spans="2:5" ht="24.75" customHeight="1">
      <c r="B13" s="7"/>
      <c r="C13" s="5" t="s">
        <v>21</v>
      </c>
      <c r="D13" s="31">
        <f>267+4+11+1+1+1+2+3+1+5+1+1</f>
        <v>298</v>
      </c>
      <c r="E13" s="6" t="s">
        <v>8</v>
      </c>
    </row>
    <row r="14" spans="2:5" ht="24.75" customHeight="1">
      <c r="B14" s="7"/>
      <c r="C14" s="5" t="s">
        <v>17</v>
      </c>
      <c r="D14" s="33">
        <f>'[5]فروش 2'!$A$85</f>
        <v>1880</v>
      </c>
      <c r="E14" s="6" t="s">
        <v>50</v>
      </c>
    </row>
    <row r="15" spans="2:5" ht="24.75" customHeight="1">
      <c r="B15" s="7"/>
      <c r="C15" s="5" t="s">
        <v>22</v>
      </c>
      <c r="D15" s="33">
        <f>+'[3]fvbo14'!$L$14</f>
        <v>279125167</v>
      </c>
      <c r="E15" s="8" t="s">
        <v>9</v>
      </c>
    </row>
    <row r="16" spans="2:5" ht="24.75" customHeight="1">
      <c r="B16" s="7"/>
      <c r="C16" s="5" t="s">
        <v>23</v>
      </c>
      <c r="D16" s="33">
        <f>+'[3]fvbo14'!$G$14</f>
        <v>387012011408</v>
      </c>
      <c r="E16" s="8" t="s">
        <v>9</v>
      </c>
    </row>
    <row r="17" spans="2:5" ht="24.75" customHeight="1">
      <c r="B17" s="7"/>
      <c r="C17" s="5" t="s">
        <v>23</v>
      </c>
      <c r="D17" s="33">
        <f>+'[3]fvbo14'!$B$14</f>
        <v>363407883189</v>
      </c>
      <c r="E17" s="6" t="s">
        <v>10</v>
      </c>
    </row>
    <row r="18" spans="2:5" ht="24.75" customHeight="1">
      <c r="B18" s="7"/>
      <c r="C18" s="5" t="s">
        <v>43</v>
      </c>
      <c r="D18" s="34">
        <f>D17/D16</f>
        <v>0.939009313604699</v>
      </c>
      <c r="E18" s="6" t="s">
        <v>11</v>
      </c>
    </row>
    <row r="19" spans="2:5" ht="24.75" customHeight="1">
      <c r="B19" s="7"/>
      <c r="C19" s="5" t="s">
        <v>23</v>
      </c>
      <c r="D19" s="33">
        <f>+'[3]fvbo14'!$D$14</f>
        <v>97219153948</v>
      </c>
      <c r="E19" s="6" t="s">
        <v>12</v>
      </c>
    </row>
    <row r="20" spans="2:5" ht="25.5" customHeight="1" thickBot="1">
      <c r="B20" s="79" t="str">
        <f>"زیر دیپلم"&amp;'[6]12'!$B$26&amp;"-دیپلم"&amp;'[6]12'!$C$26&amp;"-فوق دیپلم"&amp;'[6]12'!$D$26&amp;"-لیسانس"&amp;'[6]12'!$E$26&amp;"-فوق لیسانس"&amp;'[6]12'!$F$26</f>
        <v>زیر دیپلم1-دیپلم3-فوق دیپلم0-لیسانس15-فوق لیسانس5</v>
      </c>
      <c r="C20" s="80" t="s">
        <v>24</v>
      </c>
      <c r="D20" s="82">
        <f>+'[6]12'!$H$26</f>
        <v>24</v>
      </c>
      <c r="E20" s="12" t="s">
        <v>13</v>
      </c>
    </row>
    <row r="21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35433070866141736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11" sqref="A11:F11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1.00390625" style="0" customWidth="1"/>
    <col min="4" max="4" width="18.7109375" style="0" bestFit="1" customWidth="1"/>
    <col min="5" max="5" width="14.140625" style="0" bestFit="1" customWidth="1"/>
    <col min="6" max="6" width="18.421875" style="0" customWidth="1"/>
    <col min="7" max="7" width="20.140625" style="0" customWidth="1"/>
  </cols>
  <sheetData>
    <row r="1" spans="2:7" ht="23.25">
      <c r="B1" s="87" t="s">
        <v>45</v>
      </c>
      <c r="C1" s="87"/>
      <c r="D1" s="87"/>
      <c r="E1" s="87"/>
      <c r="F1" s="87"/>
      <c r="G1" s="87"/>
    </row>
    <row r="2" spans="2:7" ht="26.25" customHeight="1" thickBot="1">
      <c r="B2" s="88" t="str">
        <f>+'p11401'!B1</f>
        <v>تا پایان   سال  1401</v>
      </c>
      <c r="C2" s="88"/>
      <c r="D2" s="88"/>
      <c r="E2" s="88"/>
      <c r="F2" s="88"/>
      <c r="G2" s="88"/>
    </row>
    <row r="3" spans="2:7" ht="32.25" customHeight="1" thickTop="1">
      <c r="B3" s="17" t="s">
        <v>34</v>
      </c>
      <c r="C3" s="18" t="s">
        <v>35</v>
      </c>
      <c r="D3" s="18" t="s">
        <v>36</v>
      </c>
      <c r="E3" s="18" t="s">
        <v>36</v>
      </c>
      <c r="F3" s="18" t="s">
        <v>37</v>
      </c>
      <c r="G3" s="19" t="s">
        <v>33</v>
      </c>
    </row>
    <row r="4" spans="2:7" ht="33" customHeight="1">
      <c r="B4" s="20" t="s">
        <v>38</v>
      </c>
      <c r="C4" s="21" t="s">
        <v>39</v>
      </c>
      <c r="D4" s="21" t="s">
        <v>39</v>
      </c>
      <c r="E4" s="21" t="s">
        <v>0</v>
      </c>
      <c r="F4" s="21" t="s">
        <v>40</v>
      </c>
      <c r="G4" s="22"/>
    </row>
    <row r="5" spans="2:7" ht="34.5" customHeight="1">
      <c r="B5" s="56">
        <f>C5/D5</f>
        <v>0.939009313604699</v>
      </c>
      <c r="C5" s="39">
        <f>+'[3]fvbn46'!$B$14</f>
        <v>363407883189</v>
      </c>
      <c r="D5" s="39">
        <f>+'[3]fvbn46'!$G$14</f>
        <v>387012011408</v>
      </c>
      <c r="E5" s="39">
        <f>+'[3]fvbn46'!$L$14</f>
        <v>279125167</v>
      </c>
      <c r="F5" s="39">
        <f>+'[3]fvbn46'!$M$14</f>
        <v>50519</v>
      </c>
      <c r="G5" s="72" t="s">
        <v>41</v>
      </c>
    </row>
    <row r="6" spans="2:7" ht="34.5" customHeight="1" thickBot="1">
      <c r="B6" s="57">
        <f>C6/D6</f>
        <v>0.939009313604699</v>
      </c>
      <c r="C6" s="43">
        <f>SUM(C5:C5)</f>
        <v>363407883189</v>
      </c>
      <c r="D6" s="43">
        <f>SUM(D5:D5)</f>
        <v>387012011408</v>
      </c>
      <c r="E6" s="43">
        <f>SUM(E5:E5)</f>
        <v>279125167</v>
      </c>
      <c r="F6" s="43">
        <f>SUM(F5:F5)</f>
        <v>50519</v>
      </c>
      <c r="G6" s="73" t="s">
        <v>47</v>
      </c>
    </row>
    <row r="7" spans="2:7" ht="54.75" customHeight="1" thickTop="1">
      <c r="B7" s="89"/>
      <c r="C7" s="89"/>
      <c r="D7" s="89"/>
      <c r="E7" s="89"/>
      <c r="F7" s="89"/>
      <c r="G7" s="89"/>
    </row>
    <row r="8" spans="2:7" ht="30" customHeight="1" thickBot="1">
      <c r="B8" s="90" t="s">
        <v>27</v>
      </c>
      <c r="C8" s="90"/>
      <c r="D8" s="90"/>
      <c r="E8" s="90"/>
      <c r="F8" s="90"/>
      <c r="G8" s="90"/>
    </row>
    <row r="9" spans="1:7" ht="33.75" customHeight="1" thickTop="1">
      <c r="A9" s="48" t="s">
        <v>95</v>
      </c>
      <c r="B9" s="76" t="s">
        <v>28</v>
      </c>
      <c r="C9" s="49" t="s">
        <v>29</v>
      </c>
      <c r="D9" s="49" t="s">
        <v>30</v>
      </c>
      <c r="E9" s="49" t="s">
        <v>31</v>
      </c>
      <c r="F9" s="49" t="s">
        <v>32</v>
      </c>
      <c r="G9" s="50" t="s">
        <v>33</v>
      </c>
    </row>
    <row r="10" spans="1:7" ht="34.5" customHeight="1">
      <c r="A10" s="63">
        <f>+'[3]fvbn46'!$M$13</f>
        <v>746</v>
      </c>
      <c r="B10" s="77">
        <f>+'[3]fvbn46'!$M$12</f>
        <v>5434</v>
      </c>
      <c r="C10" s="39">
        <f>+'[3]fvbn46'!$M$11</f>
        <v>237</v>
      </c>
      <c r="D10" s="39">
        <f>+'[3]fvbn46'!$M$10</f>
        <v>1160</v>
      </c>
      <c r="E10" s="39">
        <f>+'[3]fvbn46'!$M$9</f>
        <v>1121</v>
      </c>
      <c r="F10" s="39">
        <f>+'[3]fvbn46'!$M$8</f>
        <v>41821</v>
      </c>
      <c r="G10" s="74" t="s">
        <v>41</v>
      </c>
    </row>
    <row r="11" spans="1:7" ht="34.5" customHeight="1" thickBot="1">
      <c r="A11" s="60">
        <f aca="true" t="shared" si="0" ref="A11:F11">SUM(A10:A10)</f>
        <v>746</v>
      </c>
      <c r="B11" s="78">
        <f t="shared" si="0"/>
        <v>5434</v>
      </c>
      <c r="C11" s="55">
        <f t="shared" si="0"/>
        <v>237</v>
      </c>
      <c r="D11" s="55">
        <f t="shared" si="0"/>
        <v>1160</v>
      </c>
      <c r="E11" s="55">
        <f t="shared" si="0"/>
        <v>1121</v>
      </c>
      <c r="F11" s="55">
        <f t="shared" si="0"/>
        <v>41821</v>
      </c>
      <c r="G11" s="75" t="s">
        <v>48</v>
      </c>
    </row>
    <row r="12" ht="13.5" thickTop="1"/>
    <row r="13" ht="51" customHeight="1"/>
    <row r="16" ht="13.5" thickBot="1"/>
    <row r="17" spans="3:6" ht="24" thickBot="1">
      <c r="C17" s="24">
        <f>IF(C6='p11401'!D17,1," ")</f>
        <v>1</v>
      </c>
      <c r="D17" s="24">
        <f>IF(D6='p11401'!D16,1," ")</f>
        <v>1</v>
      </c>
      <c r="E17" s="24">
        <f>IF(E6='p11401'!D15,1," ")</f>
        <v>1</v>
      </c>
      <c r="F17" s="24">
        <f>IF(F6='p11401'!D5,1," ")</f>
        <v>1</v>
      </c>
    </row>
    <row r="18" ht="24" thickBot="1">
      <c r="F18" s="24">
        <f>IF(SUM(A11:F11)=F6,1," ")</f>
        <v>1</v>
      </c>
    </row>
  </sheetData>
  <sheetProtection/>
  <mergeCells count="4">
    <mergeCell ref="B1:G1"/>
    <mergeCell ref="B2:G2"/>
    <mergeCell ref="B7:G7"/>
    <mergeCell ref="B8:G8"/>
  </mergeCells>
  <printOptions/>
  <pageMargins left="1.141732283464567" right="0.7480314960629921" top="0.6299212598425197" bottom="0.7480314960629921" header="0.31496062992125984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36" t="s">
        <v>64</v>
      </c>
      <c r="C1" s="37"/>
      <c r="D1" s="37" t="s">
        <v>44</v>
      </c>
      <c r="E1" s="38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62</v>
      </c>
      <c r="C3" s="5" t="s">
        <v>15</v>
      </c>
      <c r="D3" s="64">
        <v>6274.2</v>
      </c>
      <c r="E3" s="6" t="s">
        <v>2</v>
      </c>
    </row>
    <row r="4" spans="2:5" ht="24.75" customHeight="1">
      <c r="B4" s="7"/>
      <c r="C4" s="5" t="s">
        <v>16</v>
      </c>
      <c r="D4" s="64">
        <v>14</v>
      </c>
      <c r="E4" s="6" t="s">
        <v>3</v>
      </c>
    </row>
    <row r="5" spans="2:5" ht="24.75" customHeight="1">
      <c r="B5" s="13"/>
      <c r="C5" s="14" t="s">
        <v>17</v>
      </c>
      <c r="D5" s="32">
        <v>31424</v>
      </c>
      <c r="E5" s="15" t="s">
        <v>49</v>
      </c>
    </row>
    <row r="6" spans="2:5" ht="24.75" customHeight="1">
      <c r="B6" s="84" t="s">
        <v>65</v>
      </c>
      <c r="C6" s="85"/>
      <c r="D6" s="85"/>
      <c r="E6" s="86"/>
    </row>
    <row r="7" spans="2:5" ht="24.75" customHeight="1">
      <c r="B7" s="7"/>
      <c r="C7" s="5" t="s">
        <v>18</v>
      </c>
      <c r="D7" s="64">
        <v>844.3750000000001</v>
      </c>
      <c r="E7" s="6" t="s">
        <v>4</v>
      </c>
    </row>
    <row r="8" spans="2:5" ht="24.75" customHeight="1">
      <c r="B8" s="7"/>
      <c r="C8" s="5" t="s">
        <v>18</v>
      </c>
      <c r="D8" s="64">
        <v>452.49999999999994</v>
      </c>
      <c r="E8" s="6" t="s">
        <v>5</v>
      </c>
    </row>
    <row r="9" spans="2:5" ht="24.75" customHeight="1">
      <c r="B9" s="4" t="s">
        <v>63</v>
      </c>
      <c r="C9" s="5" t="s">
        <v>19</v>
      </c>
      <c r="D9" s="33">
        <v>1239</v>
      </c>
      <c r="E9" s="6" t="s">
        <v>6</v>
      </c>
    </row>
    <row r="10" spans="2:5" ht="24.75" customHeight="1">
      <c r="B10" s="9"/>
      <c r="C10" s="5" t="s">
        <v>19</v>
      </c>
      <c r="D10" s="33">
        <v>5132</v>
      </c>
      <c r="E10" s="6" t="s">
        <v>60</v>
      </c>
    </row>
    <row r="11" spans="2:5" ht="24.75" customHeight="1">
      <c r="B11" s="7"/>
      <c r="C11" s="5" t="s">
        <v>20</v>
      </c>
      <c r="D11" s="33">
        <v>1787</v>
      </c>
      <c r="E11" s="62" t="s">
        <v>61</v>
      </c>
    </row>
    <row r="12" spans="2:5" ht="24.75" customHeight="1">
      <c r="B12" s="7"/>
      <c r="C12" s="5" t="s">
        <v>42</v>
      </c>
      <c r="D12" s="31">
        <v>49.8</v>
      </c>
      <c r="E12" s="6" t="s">
        <v>54</v>
      </c>
    </row>
    <row r="13" spans="2:5" ht="24.75" customHeight="1">
      <c r="B13" s="7"/>
      <c r="C13" s="5" t="s">
        <v>42</v>
      </c>
      <c r="D13" s="31">
        <v>49.6</v>
      </c>
      <c r="E13" s="6" t="s">
        <v>51</v>
      </c>
    </row>
    <row r="14" spans="2:5" ht="24.75" customHeight="1">
      <c r="B14" s="7"/>
      <c r="C14" s="5" t="s">
        <v>21</v>
      </c>
      <c r="D14" s="31">
        <v>259</v>
      </c>
      <c r="E14" s="6" t="s">
        <v>8</v>
      </c>
    </row>
    <row r="15" spans="2:5" ht="24.75" customHeight="1">
      <c r="B15" s="7"/>
      <c r="C15" s="5" t="s">
        <v>17</v>
      </c>
      <c r="D15" s="33">
        <v>1332</v>
      </c>
      <c r="E15" s="6" t="s">
        <v>50</v>
      </c>
    </row>
    <row r="16" spans="2:5" ht="24.75" customHeight="1">
      <c r="B16" s="7"/>
      <c r="C16" s="5" t="s">
        <v>22</v>
      </c>
      <c r="D16" s="33">
        <v>138978450</v>
      </c>
      <c r="E16" s="8" t="s">
        <v>9</v>
      </c>
    </row>
    <row r="17" spans="2:5" ht="24.75" customHeight="1">
      <c r="B17" s="7"/>
      <c r="C17" s="5" t="s">
        <v>23</v>
      </c>
      <c r="D17" s="33">
        <v>19291833276</v>
      </c>
      <c r="E17" s="8" t="s">
        <v>9</v>
      </c>
    </row>
    <row r="18" spans="2:5" ht="24.75" customHeight="1">
      <c r="B18" s="7"/>
      <c r="C18" s="5" t="s">
        <v>23</v>
      </c>
      <c r="D18" s="33">
        <v>19847630313</v>
      </c>
      <c r="E18" s="6" t="s">
        <v>10</v>
      </c>
    </row>
    <row r="19" spans="2:5" ht="24.75" customHeight="1">
      <c r="B19" s="7"/>
      <c r="C19" s="5" t="s">
        <v>43</v>
      </c>
      <c r="D19" s="34">
        <v>1.0288099647684308</v>
      </c>
      <c r="E19" s="6" t="s">
        <v>11</v>
      </c>
    </row>
    <row r="20" spans="2:5" ht="24.75" customHeight="1">
      <c r="B20" s="7"/>
      <c r="C20" s="5" t="s">
        <v>23</v>
      </c>
      <c r="D20" s="33">
        <v>3212960626</v>
      </c>
      <c r="E20" s="6" t="s">
        <v>12</v>
      </c>
    </row>
    <row r="21" spans="2:5" ht="25.5" customHeight="1" thickBot="1">
      <c r="B21" s="65" t="s">
        <v>66</v>
      </c>
      <c r="C21" s="11" t="s">
        <v>24</v>
      </c>
      <c r="D21" s="35">
        <v>13</v>
      </c>
      <c r="E21" s="12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4">
      <selection activeCell="E11" sqref="A11:E11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87" t="s">
        <v>45</v>
      </c>
      <c r="B1" s="87"/>
      <c r="C1" s="87"/>
      <c r="D1" s="87"/>
      <c r="E1" s="87"/>
      <c r="F1" s="87"/>
    </row>
    <row r="2" spans="1:6" ht="26.25" customHeight="1" thickBot="1">
      <c r="A2" s="88" t="str">
        <f>'p188'!B1</f>
        <v>تا پايان سال 88</v>
      </c>
      <c r="B2" s="88"/>
      <c r="C2" s="88"/>
      <c r="D2" s="88"/>
      <c r="E2" s="88"/>
      <c r="F2" s="88"/>
    </row>
    <row r="3" spans="1:6" ht="32.25" customHeight="1" thickTop="1">
      <c r="A3" s="17" t="s">
        <v>34</v>
      </c>
      <c r="B3" s="18" t="s">
        <v>35</v>
      </c>
      <c r="C3" s="18" t="s">
        <v>36</v>
      </c>
      <c r="D3" s="18" t="s">
        <v>36</v>
      </c>
      <c r="E3" s="18" t="s">
        <v>37</v>
      </c>
      <c r="F3" s="19" t="s">
        <v>33</v>
      </c>
    </row>
    <row r="4" spans="1:6" ht="33" customHeight="1">
      <c r="A4" s="20" t="s">
        <v>38</v>
      </c>
      <c r="B4" s="21" t="s">
        <v>39</v>
      </c>
      <c r="C4" s="21" t="s">
        <v>39</v>
      </c>
      <c r="D4" s="21" t="s">
        <v>0</v>
      </c>
      <c r="E4" s="21" t="s">
        <v>40</v>
      </c>
      <c r="F4" s="22"/>
    </row>
    <row r="5" spans="1:6" ht="34.5" customHeight="1">
      <c r="A5" s="56">
        <f>B5/C5</f>
        <v>1.0288099647684308</v>
      </c>
      <c r="B5" s="39">
        <v>19847630313</v>
      </c>
      <c r="C5" s="39">
        <v>19291833276</v>
      </c>
      <c r="D5" s="39">
        <v>138978450</v>
      </c>
      <c r="E5" s="39">
        <v>31424</v>
      </c>
      <c r="F5" s="40" t="s">
        <v>41</v>
      </c>
    </row>
    <row r="6" spans="1:6" ht="34.5" customHeight="1" thickBot="1">
      <c r="A6" s="57">
        <f>B6/C6</f>
        <v>1.0288099647684308</v>
      </c>
      <c r="B6" s="43">
        <v>19847630313</v>
      </c>
      <c r="C6" s="43">
        <v>19291833276</v>
      </c>
      <c r="D6" s="43">
        <v>138978450</v>
      </c>
      <c r="E6" s="43">
        <v>31424</v>
      </c>
      <c r="F6" s="44" t="s">
        <v>47</v>
      </c>
    </row>
    <row r="7" spans="1:6" ht="54.75" customHeight="1" thickTop="1">
      <c r="A7" s="89"/>
      <c r="B7" s="89"/>
      <c r="C7" s="89"/>
      <c r="D7" s="89"/>
      <c r="E7" s="89"/>
      <c r="F7" s="89"/>
    </row>
    <row r="8" spans="1:6" ht="30" customHeight="1" thickBot="1">
      <c r="A8" s="45"/>
      <c r="B8" s="45"/>
      <c r="C8" s="46"/>
      <c r="D8" s="47" t="s">
        <v>27</v>
      </c>
      <c r="E8" s="45"/>
      <c r="F8" s="45"/>
    </row>
    <row r="9" spans="1:6" ht="33.75" customHeight="1" thickTop="1">
      <c r="A9" s="48" t="s">
        <v>28</v>
      </c>
      <c r="B9" s="49" t="s">
        <v>29</v>
      </c>
      <c r="C9" s="49" t="s">
        <v>30</v>
      </c>
      <c r="D9" s="49" t="s">
        <v>31</v>
      </c>
      <c r="E9" s="49" t="s">
        <v>32</v>
      </c>
      <c r="F9" s="50" t="s">
        <v>33</v>
      </c>
    </row>
    <row r="10" spans="1:6" ht="34.5" customHeight="1">
      <c r="A10" s="63">
        <v>2843</v>
      </c>
      <c r="B10" s="39">
        <v>164</v>
      </c>
      <c r="C10" s="39">
        <v>666</v>
      </c>
      <c r="D10" s="39">
        <v>1219</v>
      </c>
      <c r="E10" s="39">
        <v>26532</v>
      </c>
      <c r="F10" s="52" t="s">
        <v>41</v>
      </c>
    </row>
    <row r="11" spans="1:6" ht="34.5" customHeight="1" thickBot="1">
      <c r="A11" s="60">
        <f>SUM(A10:A10)</f>
        <v>2843</v>
      </c>
      <c r="B11" s="55">
        <v>164</v>
      </c>
      <c r="C11" s="55">
        <v>666</v>
      </c>
      <c r="D11" s="55">
        <v>1219</v>
      </c>
      <c r="E11" s="55">
        <v>26532</v>
      </c>
      <c r="F11" s="16" t="s">
        <v>48</v>
      </c>
    </row>
    <row r="12" ht="13.5" thickTop="1"/>
    <row r="13" ht="97.5" customHeight="1"/>
    <row r="16" ht="13.5" thickBot="1"/>
    <row r="17" spans="2:5" ht="24" thickBot="1">
      <c r="B17" s="24">
        <v>1</v>
      </c>
      <c r="C17" s="24">
        <v>1</v>
      </c>
      <c r="D17" s="24">
        <v>1</v>
      </c>
      <c r="E17" s="24">
        <v>1</v>
      </c>
    </row>
    <row r="18" ht="24" thickBot="1">
      <c r="E18" s="24">
        <v>1</v>
      </c>
    </row>
  </sheetData>
  <sheetProtection/>
  <mergeCells count="3">
    <mergeCell ref="A1:F1"/>
    <mergeCell ref="A2:F2"/>
    <mergeCell ref="A7:F7"/>
  </mergeCells>
  <printOptions/>
  <pageMargins left="1.141732283464567" right="0.7480314960629921" top="0.62" bottom="0.74" header="0.3" footer="0.5118110236220472"/>
  <pageSetup horizontalDpi="300" verticalDpi="300" orientation="landscape" paperSize="9" r:id="rId2"/>
  <headerFooter alignWithMargins="0">
    <oddFooter>&amp;L&amp;F-&amp;A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36" t="s">
        <v>67</v>
      </c>
      <c r="C1" s="37"/>
      <c r="D1" s="37" t="s">
        <v>44</v>
      </c>
      <c r="E1" s="38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62</v>
      </c>
      <c r="C3" s="5" t="s">
        <v>15</v>
      </c>
      <c r="D3" s="64">
        <v>6274.2</v>
      </c>
      <c r="E3" s="6" t="s">
        <v>2</v>
      </c>
    </row>
    <row r="4" spans="2:5" ht="24.75" customHeight="1">
      <c r="B4" s="7"/>
      <c r="C4" s="5" t="s">
        <v>16</v>
      </c>
      <c r="D4" s="64">
        <v>14</v>
      </c>
      <c r="E4" s="6" t="s">
        <v>3</v>
      </c>
    </row>
    <row r="5" spans="2:5" ht="24.75" customHeight="1">
      <c r="B5" s="13"/>
      <c r="C5" s="14" t="s">
        <v>17</v>
      </c>
      <c r="D5" s="32">
        <v>33586</v>
      </c>
      <c r="E5" s="15" t="s">
        <v>49</v>
      </c>
    </row>
    <row r="6" spans="2:5" ht="24.75" customHeight="1">
      <c r="B6" s="84" t="s">
        <v>69</v>
      </c>
      <c r="C6" s="85"/>
      <c r="D6" s="85"/>
      <c r="E6" s="86"/>
    </row>
    <row r="7" spans="2:5" ht="24.75" customHeight="1">
      <c r="B7" s="7"/>
      <c r="C7" s="5" t="s">
        <v>18</v>
      </c>
      <c r="D7" s="64">
        <v>939</v>
      </c>
      <c r="E7" s="6" t="s">
        <v>4</v>
      </c>
    </row>
    <row r="8" spans="2:5" ht="24.75" customHeight="1">
      <c r="B8" s="7"/>
      <c r="C8" s="5" t="s">
        <v>18</v>
      </c>
      <c r="D8" s="64">
        <v>441</v>
      </c>
      <c r="E8" s="6" t="s">
        <v>5</v>
      </c>
    </row>
    <row r="9" spans="2:5" ht="24.75" customHeight="1">
      <c r="B9" s="4" t="s">
        <v>74</v>
      </c>
      <c r="C9" s="5" t="s">
        <v>19</v>
      </c>
      <c r="D9" s="33">
        <v>1343</v>
      </c>
      <c r="E9" s="6" t="s">
        <v>6</v>
      </c>
    </row>
    <row r="10" spans="2:5" ht="24.75" customHeight="1">
      <c r="B10" s="9"/>
      <c r="C10" s="5" t="s">
        <v>19</v>
      </c>
      <c r="D10" s="33">
        <v>4490</v>
      </c>
      <c r="E10" s="6" t="s">
        <v>60</v>
      </c>
    </row>
    <row r="11" spans="2:5" ht="24.75" customHeight="1">
      <c r="B11" s="7"/>
      <c r="C11" s="5" t="s">
        <v>20</v>
      </c>
      <c r="D11" s="33">
        <v>3899</v>
      </c>
      <c r="E11" s="62" t="s">
        <v>61</v>
      </c>
    </row>
    <row r="12" spans="2:5" ht="24.75" customHeight="1">
      <c r="B12" s="7"/>
      <c r="C12" s="5" t="s">
        <v>42</v>
      </c>
      <c r="D12" s="31">
        <v>37</v>
      </c>
      <c r="E12" s="6" t="s">
        <v>54</v>
      </c>
    </row>
    <row r="13" spans="2:5" ht="24.75" customHeight="1">
      <c r="B13" s="7"/>
      <c r="C13" s="5" t="s">
        <v>42</v>
      </c>
      <c r="D13" s="31">
        <v>36</v>
      </c>
      <c r="E13" s="6" t="s">
        <v>51</v>
      </c>
    </row>
    <row r="14" spans="2:5" ht="24.75" customHeight="1">
      <c r="B14" s="7"/>
      <c r="C14" s="5" t="s">
        <v>21</v>
      </c>
      <c r="D14" s="31">
        <v>263</v>
      </c>
      <c r="E14" s="6" t="s">
        <v>8</v>
      </c>
    </row>
    <row r="15" spans="2:5" ht="24.75" customHeight="1">
      <c r="B15" s="7"/>
      <c r="C15" s="5" t="s">
        <v>17</v>
      </c>
      <c r="D15" s="33">
        <v>2065</v>
      </c>
      <c r="E15" s="6" t="s">
        <v>50</v>
      </c>
    </row>
    <row r="16" spans="2:5" ht="24.75" customHeight="1">
      <c r="B16" s="7"/>
      <c r="C16" s="5" t="s">
        <v>22</v>
      </c>
      <c r="D16" s="33">
        <v>150699838</v>
      </c>
      <c r="E16" s="8" t="s">
        <v>9</v>
      </c>
    </row>
    <row r="17" spans="2:5" ht="24.75" customHeight="1">
      <c r="B17" s="7"/>
      <c r="C17" s="5" t="s">
        <v>23</v>
      </c>
      <c r="D17" s="33">
        <v>24469091738</v>
      </c>
      <c r="E17" s="8" t="s">
        <v>9</v>
      </c>
    </row>
    <row r="18" spans="2:5" ht="24.75" customHeight="1">
      <c r="B18" s="7"/>
      <c r="C18" s="5" t="s">
        <v>23</v>
      </c>
      <c r="D18" s="33">
        <v>21799330473</v>
      </c>
      <c r="E18" s="6" t="s">
        <v>10</v>
      </c>
    </row>
    <row r="19" spans="2:5" ht="24.75" customHeight="1">
      <c r="B19" s="7"/>
      <c r="C19" s="5" t="s">
        <v>43</v>
      </c>
      <c r="D19" s="34">
        <v>0.8908925066125803</v>
      </c>
      <c r="E19" s="6" t="s">
        <v>11</v>
      </c>
    </row>
    <row r="20" spans="2:5" ht="24.75" customHeight="1">
      <c r="B20" s="7"/>
      <c r="C20" s="5" t="s">
        <v>23</v>
      </c>
      <c r="D20" s="33">
        <v>5882721891</v>
      </c>
      <c r="E20" s="6" t="s">
        <v>12</v>
      </c>
    </row>
    <row r="21" spans="2:5" ht="25.5" customHeight="1" thickBot="1">
      <c r="B21" s="65" t="s">
        <v>68</v>
      </c>
      <c r="C21" s="11" t="s">
        <v>24</v>
      </c>
      <c r="D21" s="35">
        <v>14</v>
      </c>
      <c r="E21" s="12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36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87" t="s">
        <v>45</v>
      </c>
      <c r="B1" s="87"/>
      <c r="C1" s="87"/>
      <c r="D1" s="87"/>
      <c r="E1" s="87"/>
      <c r="F1" s="87"/>
    </row>
    <row r="2" spans="1:6" ht="26.25" customHeight="1" thickBot="1">
      <c r="A2" s="88" t="str">
        <f>'p189'!B1</f>
        <v>تا پايان سال 89</v>
      </c>
      <c r="B2" s="88"/>
      <c r="C2" s="88"/>
      <c r="D2" s="88"/>
      <c r="E2" s="88"/>
      <c r="F2" s="88"/>
    </row>
    <row r="3" spans="1:6" ht="32.25" customHeight="1" thickTop="1">
      <c r="A3" s="17" t="s">
        <v>34</v>
      </c>
      <c r="B3" s="18" t="s">
        <v>35</v>
      </c>
      <c r="C3" s="18" t="s">
        <v>36</v>
      </c>
      <c r="D3" s="18" t="s">
        <v>36</v>
      </c>
      <c r="E3" s="18" t="s">
        <v>37</v>
      </c>
      <c r="F3" s="19" t="s">
        <v>33</v>
      </c>
    </row>
    <row r="4" spans="1:6" ht="33" customHeight="1">
      <c r="A4" s="20" t="s">
        <v>38</v>
      </c>
      <c r="B4" s="21" t="s">
        <v>39</v>
      </c>
      <c r="C4" s="21" t="s">
        <v>39</v>
      </c>
      <c r="D4" s="21" t="s">
        <v>0</v>
      </c>
      <c r="E4" s="21" t="s">
        <v>40</v>
      </c>
      <c r="F4" s="22"/>
    </row>
    <row r="5" spans="1:6" ht="34.5" customHeight="1">
      <c r="A5" s="56">
        <f>B5/C5</f>
        <v>0.8908925066125803</v>
      </c>
      <c r="B5" s="39">
        <v>21799330473</v>
      </c>
      <c r="C5" s="39">
        <v>24469091738</v>
      </c>
      <c r="D5" s="39">
        <v>150699838</v>
      </c>
      <c r="E5" s="39">
        <v>33586</v>
      </c>
      <c r="F5" s="40" t="s">
        <v>41</v>
      </c>
    </row>
    <row r="6" spans="1:6" ht="34.5" customHeight="1" thickBot="1">
      <c r="A6" s="57">
        <f>B6/C6</f>
        <v>0.8908925066125803</v>
      </c>
      <c r="B6" s="43">
        <f>SUM(B5:B5)</f>
        <v>21799330473</v>
      </c>
      <c r="C6" s="43">
        <f>SUM(C5:C5)</f>
        <v>24469091738</v>
      </c>
      <c r="D6" s="43">
        <f>SUM(D5:D5)</f>
        <v>150699838</v>
      </c>
      <c r="E6" s="43">
        <f>SUM(E5:E5)</f>
        <v>33586</v>
      </c>
      <c r="F6" s="44" t="s">
        <v>47</v>
      </c>
    </row>
    <row r="7" spans="1:6" ht="54.75" customHeight="1" thickTop="1">
      <c r="A7" s="89"/>
      <c r="B7" s="89"/>
      <c r="C7" s="89"/>
      <c r="D7" s="89"/>
      <c r="E7" s="89"/>
      <c r="F7" s="89"/>
    </row>
    <row r="8" spans="1:6" ht="30" customHeight="1" thickBot="1">
      <c r="A8" s="45"/>
      <c r="B8" s="45"/>
      <c r="C8" s="46"/>
      <c r="D8" s="47" t="s">
        <v>27</v>
      </c>
      <c r="E8" s="45"/>
      <c r="F8" s="45"/>
    </row>
    <row r="9" spans="1:6" ht="33.75" customHeight="1" thickTop="1">
      <c r="A9" s="48" t="s">
        <v>28</v>
      </c>
      <c r="B9" s="49" t="s">
        <v>29</v>
      </c>
      <c r="C9" s="49" t="s">
        <v>30</v>
      </c>
      <c r="D9" s="49" t="s">
        <v>31</v>
      </c>
      <c r="E9" s="49" t="s">
        <v>32</v>
      </c>
      <c r="F9" s="50" t="s">
        <v>33</v>
      </c>
    </row>
    <row r="10" spans="1:6" ht="34.5" customHeight="1">
      <c r="A10" s="63">
        <v>3226</v>
      </c>
      <c r="B10" s="39">
        <v>144</v>
      </c>
      <c r="C10" s="39">
        <v>791</v>
      </c>
      <c r="D10" s="39">
        <v>1168</v>
      </c>
      <c r="E10" s="39">
        <v>28257</v>
      </c>
      <c r="F10" s="52" t="s">
        <v>41</v>
      </c>
    </row>
    <row r="11" spans="1:6" ht="34.5" customHeight="1" thickBot="1">
      <c r="A11" s="60">
        <f>SUM(A10:A10)</f>
        <v>3226</v>
      </c>
      <c r="B11" s="55">
        <f>SUM(B10:B10)</f>
        <v>144</v>
      </c>
      <c r="C11" s="55">
        <f>SUM(C10:C10)</f>
        <v>791</v>
      </c>
      <c r="D11" s="55">
        <f>SUM(D10:D10)</f>
        <v>1168</v>
      </c>
      <c r="E11" s="55">
        <f>SUM(E10:E10)</f>
        <v>28257</v>
      </c>
      <c r="F11" s="16" t="s">
        <v>48</v>
      </c>
    </row>
    <row r="12" ht="13.5" thickTop="1"/>
    <row r="13" ht="97.5" customHeight="1"/>
    <row r="16" ht="13.5" thickBot="1"/>
    <row r="17" spans="2:5" ht="24" thickBot="1">
      <c r="B17" s="24">
        <f>IF(B6='p189'!D18,1," ")</f>
        <v>1</v>
      </c>
      <c r="C17" s="24">
        <f>IF(C6='p189'!D17,1," ")</f>
        <v>1</v>
      </c>
      <c r="D17" s="24">
        <f>IF(D6='p189'!D16,1," ")</f>
        <v>1</v>
      </c>
      <c r="E17" s="24">
        <f>IF(E6='p189'!D5,1," ")</f>
        <v>1</v>
      </c>
    </row>
    <row r="18" ht="24" thickBot="1">
      <c r="E18" s="24">
        <f>IF(SUM(A11:E11)=E6,1," ")</f>
        <v>1</v>
      </c>
    </row>
  </sheetData>
  <sheetProtection/>
  <mergeCells count="3">
    <mergeCell ref="A1:F1"/>
    <mergeCell ref="A2:F2"/>
    <mergeCell ref="A7:F7"/>
  </mergeCells>
  <printOptions/>
  <pageMargins left="1.141732283464567" right="0.7480314960629921" top="0.6299212598425197" bottom="0.7480314960629921" header="0.31496062992125984" footer="0.5118110236220472"/>
  <pageSetup horizontalDpi="300" verticalDpi="300" orientation="landscape" paperSize="9" r:id="rId2"/>
  <headerFooter alignWithMargins="0">
    <oddFooter>&amp;L&amp;F-&amp;A&amp;C&amp;"B Fantezy,Bold"&amp;11معاونت برنامه ريزي و مهندسي- دفتر فناو.ري اطلاعات و ارتباطات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36" t="s">
        <v>70</v>
      </c>
      <c r="C1" s="37"/>
      <c r="D1" s="37" t="s">
        <v>44</v>
      </c>
      <c r="E1" s="38"/>
    </row>
    <row r="2" spans="2:5" ht="24.75" customHeight="1" thickTop="1">
      <c r="B2" s="1" t="s">
        <v>25</v>
      </c>
      <c r="C2" s="2" t="s">
        <v>14</v>
      </c>
      <c r="D2" s="2" t="s">
        <v>26</v>
      </c>
      <c r="E2" s="3" t="s">
        <v>1</v>
      </c>
    </row>
    <row r="3" spans="2:5" ht="24.75" customHeight="1">
      <c r="B3" s="4" t="s">
        <v>62</v>
      </c>
      <c r="C3" s="5" t="s">
        <v>15</v>
      </c>
      <c r="D3" s="64">
        <v>6274.2</v>
      </c>
      <c r="E3" s="6" t="s">
        <v>2</v>
      </c>
    </row>
    <row r="4" spans="2:5" ht="24.75" customHeight="1">
      <c r="B4" s="7"/>
      <c r="C4" s="5" t="s">
        <v>16</v>
      </c>
      <c r="D4" s="64">
        <v>14</v>
      </c>
      <c r="E4" s="6" t="s">
        <v>3</v>
      </c>
    </row>
    <row r="5" spans="2:5" ht="24.75" customHeight="1">
      <c r="B5" s="13"/>
      <c r="C5" s="14" t="s">
        <v>17</v>
      </c>
      <c r="D5" s="32">
        <v>35648</v>
      </c>
      <c r="E5" s="15" t="s">
        <v>49</v>
      </c>
    </row>
    <row r="6" spans="2:5" ht="24.75" customHeight="1">
      <c r="B6" s="84" t="s">
        <v>72</v>
      </c>
      <c r="C6" s="85"/>
      <c r="D6" s="85"/>
      <c r="E6" s="86"/>
    </row>
    <row r="7" spans="2:5" ht="24.75" customHeight="1">
      <c r="B7" s="7"/>
      <c r="C7" s="5" t="s">
        <v>18</v>
      </c>
      <c r="D7" s="64">
        <v>959.72</v>
      </c>
      <c r="E7" s="6" t="s">
        <v>4</v>
      </c>
    </row>
    <row r="8" spans="2:5" ht="24.75" customHeight="1">
      <c r="B8" s="7"/>
      <c r="C8" s="5" t="s">
        <v>18</v>
      </c>
      <c r="D8" s="64">
        <v>449.831</v>
      </c>
      <c r="E8" s="6" t="s">
        <v>5</v>
      </c>
    </row>
    <row r="9" spans="2:5" ht="24.75" customHeight="1">
      <c r="B9" s="4" t="s">
        <v>73</v>
      </c>
      <c r="C9" s="5" t="s">
        <v>19</v>
      </c>
      <c r="D9" s="33">
        <v>1377</v>
      </c>
      <c r="E9" s="6" t="s">
        <v>6</v>
      </c>
    </row>
    <row r="10" spans="2:5" ht="24.75" customHeight="1">
      <c r="B10" s="9"/>
      <c r="C10" s="5" t="s">
        <v>19</v>
      </c>
      <c r="D10" s="33">
        <v>5064</v>
      </c>
      <c r="E10" s="6" t="s">
        <v>60</v>
      </c>
    </row>
    <row r="11" spans="2:5" ht="24.75" customHeight="1">
      <c r="B11" s="7"/>
      <c r="C11" s="5" t="s">
        <v>20</v>
      </c>
      <c r="D11" s="33">
        <v>4588</v>
      </c>
      <c r="E11" s="62" t="s">
        <v>61</v>
      </c>
    </row>
    <row r="12" spans="2:5" ht="24.75" customHeight="1">
      <c r="B12" s="7"/>
      <c r="C12" s="5" t="s">
        <v>42</v>
      </c>
      <c r="D12" s="31">
        <v>32</v>
      </c>
      <c r="E12" s="6" t="s">
        <v>54</v>
      </c>
    </row>
    <row r="13" spans="2:5" ht="24.75" customHeight="1">
      <c r="B13" s="7"/>
      <c r="C13" s="5" t="s">
        <v>42</v>
      </c>
      <c r="D13" s="31">
        <v>31</v>
      </c>
      <c r="E13" s="6" t="s">
        <v>51</v>
      </c>
    </row>
    <row r="14" spans="2:5" ht="24.75" customHeight="1">
      <c r="B14" s="7"/>
      <c r="C14" s="5" t="s">
        <v>21</v>
      </c>
      <c r="D14" s="31">
        <v>267</v>
      </c>
      <c r="E14" s="6" t="s">
        <v>8</v>
      </c>
    </row>
    <row r="15" spans="2:5" ht="24.75" customHeight="1">
      <c r="B15" s="7"/>
      <c r="C15" s="5" t="s">
        <v>17</v>
      </c>
      <c r="D15" s="33">
        <v>1796</v>
      </c>
      <c r="E15" s="6" t="s">
        <v>50</v>
      </c>
    </row>
    <row r="16" spans="2:5" ht="24.75" customHeight="1">
      <c r="B16" s="7"/>
      <c r="C16" s="5" t="s">
        <v>22</v>
      </c>
      <c r="D16" s="33">
        <v>143630496</v>
      </c>
      <c r="E16" s="8" t="s">
        <v>9</v>
      </c>
    </row>
    <row r="17" spans="2:5" ht="24.75" customHeight="1">
      <c r="B17" s="7"/>
      <c r="C17" s="5" t="s">
        <v>23</v>
      </c>
      <c r="D17" s="33">
        <v>47534768745</v>
      </c>
      <c r="E17" s="8" t="s">
        <v>9</v>
      </c>
    </row>
    <row r="18" spans="2:5" ht="24.75" customHeight="1">
      <c r="B18" s="7"/>
      <c r="C18" s="5" t="s">
        <v>23</v>
      </c>
      <c r="D18" s="33">
        <v>45111870404</v>
      </c>
      <c r="E18" s="6" t="s">
        <v>10</v>
      </c>
    </row>
    <row r="19" spans="2:5" ht="24.75" customHeight="1">
      <c r="B19" s="7"/>
      <c r="C19" s="5" t="s">
        <v>43</v>
      </c>
      <c r="D19" s="34">
        <v>0.9490289233550788</v>
      </c>
      <c r="E19" s="6" t="s">
        <v>11</v>
      </c>
    </row>
    <row r="20" spans="2:5" ht="24.75" customHeight="1">
      <c r="B20" s="7"/>
      <c r="C20" s="5" t="s">
        <v>23</v>
      </c>
      <c r="D20" s="33">
        <v>8301040772</v>
      </c>
      <c r="E20" s="6" t="s">
        <v>12</v>
      </c>
    </row>
    <row r="21" spans="2:5" ht="25.5" customHeight="1" thickBot="1">
      <c r="B21" s="65" t="s">
        <v>71</v>
      </c>
      <c r="C21" s="11" t="s">
        <v>24</v>
      </c>
      <c r="D21" s="35">
        <v>12</v>
      </c>
      <c r="E21" s="12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36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87" t="s">
        <v>45</v>
      </c>
      <c r="B1" s="87"/>
      <c r="C1" s="87"/>
      <c r="D1" s="87"/>
      <c r="E1" s="87"/>
      <c r="F1" s="87"/>
    </row>
    <row r="2" spans="1:6" ht="26.25" customHeight="1" thickBot="1">
      <c r="A2" s="88" t="str">
        <f>'p190'!B1</f>
        <v>تا پایان سال 90</v>
      </c>
      <c r="B2" s="88"/>
      <c r="C2" s="88"/>
      <c r="D2" s="88"/>
      <c r="E2" s="88"/>
      <c r="F2" s="88"/>
    </row>
    <row r="3" spans="1:6" ht="32.25" customHeight="1" thickTop="1">
      <c r="A3" s="17" t="s">
        <v>34</v>
      </c>
      <c r="B3" s="18" t="s">
        <v>35</v>
      </c>
      <c r="C3" s="18" t="s">
        <v>36</v>
      </c>
      <c r="D3" s="18" t="s">
        <v>36</v>
      </c>
      <c r="E3" s="18" t="s">
        <v>37</v>
      </c>
      <c r="F3" s="19" t="s">
        <v>33</v>
      </c>
    </row>
    <row r="4" spans="1:6" ht="33" customHeight="1">
      <c r="A4" s="20" t="s">
        <v>38</v>
      </c>
      <c r="B4" s="21" t="s">
        <v>39</v>
      </c>
      <c r="C4" s="21" t="s">
        <v>39</v>
      </c>
      <c r="D4" s="21" t="s">
        <v>0</v>
      </c>
      <c r="E4" s="21" t="s">
        <v>40</v>
      </c>
      <c r="F4" s="22"/>
    </row>
    <row r="5" spans="1:6" ht="34.5" customHeight="1">
      <c r="A5" s="56">
        <v>0.9490289233550788</v>
      </c>
      <c r="B5" s="39">
        <v>45111870404</v>
      </c>
      <c r="C5" s="39">
        <v>47534768745</v>
      </c>
      <c r="D5" s="39">
        <v>143630496</v>
      </c>
      <c r="E5" s="39">
        <v>35648</v>
      </c>
      <c r="F5" s="40" t="s">
        <v>41</v>
      </c>
    </row>
    <row r="6" spans="1:6" ht="34.5" customHeight="1" thickBot="1">
      <c r="A6" s="57">
        <v>0.9490289233550788</v>
      </c>
      <c r="B6" s="43">
        <v>45111870404</v>
      </c>
      <c r="C6" s="43">
        <v>47534768745</v>
      </c>
      <c r="D6" s="43">
        <v>143630496</v>
      </c>
      <c r="E6" s="43">
        <v>35648</v>
      </c>
      <c r="F6" s="44" t="s">
        <v>47</v>
      </c>
    </row>
    <row r="7" spans="1:6" ht="54.75" customHeight="1" thickTop="1">
      <c r="A7" s="89"/>
      <c r="B7" s="89"/>
      <c r="C7" s="89"/>
      <c r="D7" s="89"/>
      <c r="E7" s="89"/>
      <c r="F7" s="89"/>
    </row>
    <row r="8" spans="1:6" ht="30" customHeight="1" thickBot="1">
      <c r="A8" s="90" t="s">
        <v>27</v>
      </c>
      <c r="B8" s="90"/>
      <c r="C8" s="90"/>
      <c r="D8" s="90"/>
      <c r="E8" s="90"/>
      <c r="F8" s="90"/>
    </row>
    <row r="9" spans="1:6" ht="33.75" customHeight="1" thickTop="1">
      <c r="A9" s="48" t="s">
        <v>28</v>
      </c>
      <c r="B9" s="49" t="s">
        <v>29</v>
      </c>
      <c r="C9" s="49" t="s">
        <v>30</v>
      </c>
      <c r="D9" s="49" t="s">
        <v>31</v>
      </c>
      <c r="E9" s="49" t="s">
        <v>32</v>
      </c>
      <c r="F9" s="50" t="s">
        <v>33</v>
      </c>
    </row>
    <row r="10" spans="1:6" ht="34.5" customHeight="1">
      <c r="A10" s="63">
        <v>3468</v>
      </c>
      <c r="B10" s="39">
        <v>145</v>
      </c>
      <c r="C10" s="39">
        <v>851</v>
      </c>
      <c r="D10" s="39">
        <v>1231</v>
      </c>
      <c r="E10" s="39">
        <v>29953</v>
      </c>
      <c r="F10" s="52" t="s">
        <v>41</v>
      </c>
    </row>
    <row r="11" spans="1:6" ht="34.5" customHeight="1" thickBot="1">
      <c r="A11" s="60">
        <v>3468</v>
      </c>
      <c r="B11" s="55">
        <v>145</v>
      </c>
      <c r="C11" s="55">
        <v>851</v>
      </c>
      <c r="D11" s="55">
        <v>1231</v>
      </c>
      <c r="E11" s="55">
        <v>29953</v>
      </c>
      <c r="F11" s="16" t="s">
        <v>48</v>
      </c>
    </row>
    <row r="12" ht="13.5" thickTop="1"/>
    <row r="13" ht="97.5" customHeight="1"/>
    <row r="16" ht="13.5" thickBot="1"/>
    <row r="17" spans="2:5" ht="24" thickBot="1">
      <c r="B17" s="24">
        <f>IF(B6='p190'!D18,1," ")</f>
        <v>1</v>
      </c>
      <c r="C17" s="24">
        <f>IF(C6='p190'!D17,1," ")</f>
        <v>1</v>
      </c>
      <c r="D17" s="24">
        <f>IF(D6='p190'!D16,1," ")</f>
        <v>1</v>
      </c>
      <c r="E17" s="24">
        <f>IF(E6='p190'!D5,1," ")</f>
        <v>1</v>
      </c>
    </row>
    <row r="18" ht="24" thickBot="1">
      <c r="E18" s="24">
        <f>IF(SUM(A11:E11)=E6,1," ")</f>
        <v>1</v>
      </c>
    </row>
  </sheetData>
  <sheetProtection/>
  <mergeCells count="4">
    <mergeCell ref="A1:F1"/>
    <mergeCell ref="A2:F2"/>
    <mergeCell ref="A7:F7"/>
    <mergeCell ref="A8:F8"/>
  </mergeCells>
  <printOptions/>
  <pageMargins left="1.141732283464567" right="0.7480314960629921" top="0.6299212598425197" bottom="0.7480314960629921" header="0.31496062992125984" footer="0.5118110236220472"/>
  <pageSetup horizontalDpi="300" verticalDpi="300" orientation="landscape" paperSize="9" r:id="rId2"/>
  <headerFooter alignWithMargins="0">
    <oddFooter>&amp;L&amp;F-&amp;A&amp;C&amp;"B Fantezy,Bold"&amp;11معاونت برنامه ريزي و مهندسي- دفتر فناو.ري اطلاعات و ارتباطات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TIMAS</dc:creator>
  <cp:keywords/>
  <dc:description/>
  <cp:lastModifiedBy>Zohreh Mozafarian</cp:lastModifiedBy>
  <cp:lastPrinted>2019-11-07T06:21:00Z</cp:lastPrinted>
  <dcterms:created xsi:type="dcterms:W3CDTF">2001-02-12T04:46:11Z</dcterms:created>
  <dcterms:modified xsi:type="dcterms:W3CDTF">2023-04-26T10:33:12Z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