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9720" windowHeight="5850" tabRatio="839" activeTab="0"/>
  </bookViews>
  <sheets>
    <sheet name="chart" sheetId="1" r:id="rId1"/>
    <sheet name="p189" sheetId="2" r:id="rId2"/>
    <sheet name="p289" sheetId="3" r:id="rId3"/>
    <sheet name="p190" sheetId="4" r:id="rId4"/>
    <sheet name="p290" sheetId="5" r:id="rId5"/>
    <sheet name="p191" sheetId="6" r:id="rId6"/>
    <sheet name="p291" sheetId="7" r:id="rId7"/>
    <sheet name="p192" sheetId="8" r:id="rId8"/>
    <sheet name="p292" sheetId="9" r:id="rId9"/>
    <sheet name="p193" sheetId="10" r:id="rId10"/>
    <sheet name="p293" sheetId="11" r:id="rId11"/>
    <sheet name="p194" sheetId="12" r:id="rId12"/>
    <sheet name="p294" sheetId="13" r:id="rId13"/>
    <sheet name="p195" sheetId="14" r:id="rId14"/>
    <sheet name="p295" sheetId="15" r:id="rId15"/>
    <sheet name="p196" sheetId="16" r:id="rId16"/>
    <sheet name="p296" sheetId="17" r:id="rId17"/>
    <sheet name="p197" sheetId="18" r:id="rId18"/>
    <sheet name="p297" sheetId="19" r:id="rId19"/>
    <sheet name="p198" sheetId="20" r:id="rId20"/>
    <sheet name="p298" sheetId="21" r:id="rId21"/>
    <sheet name="p199" sheetId="22" r:id="rId22"/>
    <sheet name="p299" sheetId="23" r:id="rId23"/>
    <sheet name="p11400" sheetId="24" r:id="rId24"/>
    <sheet name="p21400" sheetId="25" r:id="rId25"/>
    <sheet name="p11401" sheetId="26" r:id="rId26"/>
    <sheet name="p21401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<sst xmlns="http://schemas.openxmlformats.org/spreadsheetml/2006/main" count="921" uniqueCount="100">
  <si>
    <t>KWH</t>
  </si>
  <si>
    <t>شرح</t>
  </si>
  <si>
    <t>مساحت</t>
  </si>
  <si>
    <t>تعداد فيدرهاي موجود</t>
  </si>
  <si>
    <t>تعداد مشتركين</t>
  </si>
  <si>
    <t>طول شبكه فشار متوسط</t>
  </si>
  <si>
    <t>طول شبكه فشار ضعيف</t>
  </si>
  <si>
    <t>تعداد ترانسفورماتور</t>
  </si>
  <si>
    <t>تعداد روستاهاي برقدار شده</t>
  </si>
  <si>
    <t>انرژي فروخته شده</t>
  </si>
  <si>
    <t>ميزان وصولي</t>
  </si>
  <si>
    <t>درصد وصولي نسبت به فروش</t>
  </si>
  <si>
    <t>ميزان بدهي</t>
  </si>
  <si>
    <t>تعداد پرسنل</t>
  </si>
  <si>
    <t>واحد</t>
  </si>
  <si>
    <t>كيلومترمربع</t>
  </si>
  <si>
    <t>فيدر</t>
  </si>
  <si>
    <t>فقره</t>
  </si>
  <si>
    <t>كيلو متر</t>
  </si>
  <si>
    <t>دستگاه</t>
  </si>
  <si>
    <t>عدد</t>
  </si>
  <si>
    <t>روستا</t>
  </si>
  <si>
    <t>كيلووات ساعت</t>
  </si>
  <si>
    <t>ريال</t>
  </si>
  <si>
    <t>نفر</t>
  </si>
  <si>
    <t>ملاحظات</t>
  </si>
  <si>
    <t>مقدار</t>
  </si>
  <si>
    <t>درصد وصولي</t>
  </si>
  <si>
    <t>وصولي</t>
  </si>
  <si>
    <t>فروش</t>
  </si>
  <si>
    <t>موجودي</t>
  </si>
  <si>
    <t>ناحيه</t>
  </si>
  <si>
    <t>به فروش</t>
  </si>
  <si>
    <t>ريالي</t>
  </si>
  <si>
    <t>مشتركين</t>
  </si>
  <si>
    <t>موجودي مشتركين  به تفكيك تعرفه</t>
  </si>
  <si>
    <t>تجاري</t>
  </si>
  <si>
    <t>صنعتي</t>
  </si>
  <si>
    <t>كشاورزي</t>
  </si>
  <si>
    <t>عمومي</t>
  </si>
  <si>
    <t>خانگي</t>
  </si>
  <si>
    <t>جمع</t>
  </si>
  <si>
    <t>مگا وات</t>
  </si>
  <si>
    <t>درصد</t>
  </si>
  <si>
    <t>پيك بار همزمان</t>
  </si>
  <si>
    <t>پيك بار غير همزمان</t>
  </si>
  <si>
    <t xml:space="preserve"> انشعاب فروخته شده</t>
  </si>
  <si>
    <t>روشنايي معابر (چراغ لاك پشتي با لامپ گازي )</t>
  </si>
  <si>
    <t>روشنايي معابر (چراغ لاك پشتي با لامپ پر بازده وكم مصرف)</t>
  </si>
  <si>
    <t>تا پايان سال 89</t>
  </si>
  <si>
    <t>خلاصه آمار و اطلاعات مديريت برق گراش</t>
  </si>
  <si>
    <t>خلاصه آمار نواحي  گراش</t>
  </si>
  <si>
    <t>گراش</t>
  </si>
  <si>
    <t>به تفكيك تعرفه : خانگي 9996-عمومي 391- كشاورزي 131 - صنعتي 38- تجاري 1580</t>
  </si>
  <si>
    <t>زير ديپلم 3- ديپلم 1- فوق ديپلم 0-فوق ليسانس1</t>
  </si>
  <si>
    <t>تا پایان سال 90</t>
  </si>
  <si>
    <t>به تفكيك تعرفه : خانگي 10592-عمومي 433- كشاورزي 160 - صنعتي 44- تجاري 1723</t>
  </si>
  <si>
    <t>با قدرت 62640 KVA</t>
  </si>
  <si>
    <t>با قدرت 60200 KVA</t>
  </si>
  <si>
    <t>تاپایان سال 91</t>
  </si>
  <si>
    <t>به تفكيك تعرفه : خانگي 12010-عمومي 475- كشاورزي 164 - صنعتي 64- تجاري 1824</t>
  </si>
  <si>
    <t>با قدرت 75170 KVA</t>
  </si>
  <si>
    <t>زير ديپلم 1- ديپلم 0- فوق ديپلم 1-فوق ليسانس1</t>
  </si>
  <si>
    <t>تا پایان سال 92</t>
  </si>
  <si>
    <t>به تفكيك تعرفه : خانگي 12553-عمومي 495- كشاورزي 161 - صنعتي 72- تجاري 1911</t>
  </si>
  <si>
    <t>با قدرت 91985 KVA</t>
  </si>
  <si>
    <t>زير ديپلم 1- ديپلم 0- فوق ديپلم 0-ليسانس2-فوق ليسانس1</t>
  </si>
  <si>
    <t>ارد</t>
  </si>
  <si>
    <t>تا پایان سال 93</t>
  </si>
  <si>
    <t>به تفكيك تعرفه : خانگي 15212-عمومي 642-كشاورزي 271- صنعتي 92- تجاري 2249</t>
  </si>
  <si>
    <t>با قدرت 98635 KVA</t>
  </si>
  <si>
    <t>تا پایان سال 1394</t>
  </si>
  <si>
    <t>با قدرت 106890 KVA</t>
  </si>
  <si>
    <t>به تفكيك تعرفه : خانگي 15661-عمومي 667-كشاورزي 281- صنعتي103- تجاري 2419</t>
  </si>
  <si>
    <t>گراش-ارد</t>
  </si>
  <si>
    <t>تا پایان سال 1395</t>
  </si>
  <si>
    <t>به تفكيك تعرفه : خانگي 16488-عمومي 781-كشاورزي 288- صنعتي111- تجاري2563</t>
  </si>
  <si>
    <t>با قدرت115605 KVA</t>
  </si>
  <si>
    <t>زير ديپلم 1- ديپلم 0- فوق ديپلم 0-ليسانس3-فوق ليسانس1</t>
  </si>
  <si>
    <t>روشنایی معابر</t>
  </si>
  <si>
    <t>تا پایان سال 1396</t>
  </si>
  <si>
    <t>به تفکیک تعرفه: خانگی17357-عمومی610-کشاورزی315-صنعتی102-تجاری2764-روشنایی معابر232</t>
  </si>
  <si>
    <t>با قدرت 121440 KVA</t>
  </si>
  <si>
    <t>زیر دیپلم0-دیپلم0-فوق دیپلم0-لیسانس3-فوق لیسانس1</t>
  </si>
  <si>
    <t>تا پایان سال  1397</t>
  </si>
  <si>
    <t>به تفکیک تعرفه: خانگی18447-عمومی651-کشاورزی322-صنعتی110-تجاری2866-روشنایی معابر232</t>
  </si>
  <si>
    <t>با قدرت 130245 KVA</t>
  </si>
  <si>
    <t>زیر دیپلم0-دیپلم0-فوق دیپلم0-لیسانس3-فوق لیسانس3</t>
  </si>
  <si>
    <t>به تفکیک تعرفه: خانگی18997-عمومی673-کشاورزی329-صنعتی114-تجاری2930-روشنایی معابر298</t>
  </si>
  <si>
    <t>با قدرت 135545 KVA</t>
  </si>
  <si>
    <t>تا پایان  سال  1398</t>
  </si>
  <si>
    <t>تا پایان  سال  1399</t>
  </si>
  <si>
    <t>به تفکیک تعرفه: خانگی19652-عمومی689-کشاورزی345-صنعتی120-تجاری3011-روشنایی معابر298</t>
  </si>
  <si>
    <t>با قدرت 144485 KVA</t>
  </si>
  <si>
    <t>زیر دیپلم0-دیپلم0-فوق دیپلم0-لیسانس4-فوق لیسانس3</t>
  </si>
  <si>
    <t>تا پایان  سال  1400</t>
  </si>
  <si>
    <t>به تفکیک تعرفه: خانگی20283-عمومی738-کشاورزی345-صنعتی125-تجاری3109-روشنایی معابر298</t>
  </si>
  <si>
    <t>با قدرت 151025 KVA</t>
  </si>
  <si>
    <t>روشنايي معابر</t>
  </si>
  <si>
    <t>تا پایان سال 1401</t>
  </si>
</sst>
</file>

<file path=xl/styles.xml><?xml version="1.0" encoding="utf-8"?>
<styleSheet xmlns="http://schemas.openxmlformats.org/spreadsheetml/2006/main">
  <numFmts count="35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ريال&quot;#,##0_-;&quot;ريال&quot;#,##0\-"/>
    <numFmt numFmtId="173" formatCode="&quot;ريال&quot;#,##0_-;[Red]&quot;ريال&quot;#,##0\-"/>
    <numFmt numFmtId="174" formatCode="&quot;ريال&quot;#,##0.00_-;&quot;ريال&quot;#,##0.00\-"/>
    <numFmt numFmtId="175" formatCode="&quot;ريال&quot;#,##0.00_-;[Red]&quot;ريال&quot;#,##0.00\-"/>
    <numFmt numFmtId="176" formatCode="_-&quot;ريال&quot;* #,##0_-;_-&quot;ريال&quot;* #,##0\-;_-&quot;ريال&quot;* &quot;-&quot;_-;_-@_-"/>
    <numFmt numFmtId="177" formatCode="_-&quot;ريال&quot;* #,##0.00_-;_-&quot;ريال&quot;* #,##0.00\-;_-&quot;ريال&quot;* &quot;-&quot;??_-;_-@_-"/>
    <numFmt numFmtId="178" formatCode="&quot;ريال&quot;\ #,##0;\-&quot;ريال&quot;\ #,##0"/>
    <numFmt numFmtId="179" formatCode="&quot;ريال&quot;\ #,##0;[Red]\-&quot;ريال&quot;\ #,##0"/>
    <numFmt numFmtId="180" formatCode="&quot;ريال&quot;\ #,##0.00;\-&quot;ريال&quot;\ #,##0.00"/>
    <numFmt numFmtId="181" formatCode="&quot;ريال&quot;\ #,##0.00;[Red]\-&quot;ريال&quot;\ #,##0.00"/>
    <numFmt numFmtId="182" formatCode="_-&quot;ريال&quot;\ * #,##0_-;\-&quot;ريال&quot;\ * #,##0_-;_-&quot;ريال&quot;\ * &quot;-&quot;_-;_-@_-"/>
    <numFmt numFmtId="183" formatCode="_-* #,##0_-;\-* #,##0_-;_-* &quot;-&quot;_-;_-@_-"/>
    <numFmt numFmtId="184" formatCode="_-&quot;ريال&quot;\ * #,##0.00_-;\-&quot;ريال&quot;\ * #,##0.00_-;_-&quot;ريال&quot;\ * &quot;-&quot;??_-;_-@_-"/>
    <numFmt numFmtId="185" formatCode="_-* #,##0.00_-;\-* #,##0.00_-;_-* &quot;-&quot;??_-;_-@_-"/>
    <numFmt numFmtId="186" formatCode="#,##0.0"/>
    <numFmt numFmtId="187" formatCode="0.0%"/>
    <numFmt numFmtId="188" formatCode="0.0"/>
    <numFmt numFmtId="189" formatCode="#,##0.000"/>
    <numFmt numFmtId="190" formatCode="#,##0.0000"/>
  </numFmts>
  <fonts count="54">
    <font>
      <sz val="10"/>
      <name val="Arial"/>
      <family val="0"/>
    </font>
    <font>
      <b/>
      <sz val="12"/>
      <name val="Nazanin"/>
      <family val="0"/>
    </font>
    <font>
      <b/>
      <sz val="14"/>
      <name val="Nazanin"/>
      <family val="0"/>
    </font>
    <font>
      <sz val="12"/>
      <name val="Nazanin"/>
      <family val="0"/>
    </font>
    <font>
      <b/>
      <sz val="12"/>
      <name val="Badr"/>
      <family val="0"/>
    </font>
    <font>
      <sz val="8"/>
      <name val="Arial"/>
      <family val="2"/>
    </font>
    <font>
      <sz val="14"/>
      <name val="B Titr"/>
      <family val="0"/>
    </font>
    <font>
      <sz val="20"/>
      <name val="B Titr"/>
      <family val="0"/>
    </font>
    <font>
      <sz val="10"/>
      <name val="B Titr"/>
      <family val="0"/>
    </font>
    <font>
      <b/>
      <sz val="16"/>
      <name val="B Badr"/>
      <family val="0"/>
    </font>
    <font>
      <b/>
      <sz val="14"/>
      <name val="B Badr"/>
      <family val="0"/>
    </font>
    <font>
      <sz val="18"/>
      <name val="B Titr"/>
      <family val="0"/>
    </font>
    <font>
      <b/>
      <sz val="10"/>
      <name val="B Badr"/>
      <family val="0"/>
    </font>
    <font>
      <sz val="10"/>
      <name val="Nazanin"/>
      <family val="0"/>
    </font>
    <font>
      <b/>
      <sz val="10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 Titr"/>
      <family val="0"/>
    </font>
    <font>
      <sz val="14"/>
      <color indexed="12"/>
      <name val="B Titr"/>
      <family val="0"/>
    </font>
    <font>
      <sz val="12"/>
      <color indexed="12"/>
      <name val="B Titr"/>
      <family val="0"/>
    </font>
    <font>
      <sz val="11"/>
      <color indexed="12"/>
      <name val="B Titr"/>
      <family val="0"/>
    </font>
    <font>
      <sz val="14"/>
      <color indexed="12"/>
      <name val="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8" xfId="0" applyFont="1" applyFill="1" applyBorder="1" applyAlignment="1">
      <alignment horizontal="center" vertic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3" xfId="0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9" fontId="9" fillId="0" borderId="14" xfId="57" applyFont="1" applyBorder="1" applyAlignment="1">
      <alignment horizontal="center" vertical="center" readingOrder="2"/>
    </xf>
    <xf numFmtId="0" fontId="9" fillId="0" borderId="17" xfId="0" applyFont="1" applyBorder="1" applyAlignment="1">
      <alignment horizontal="center" vertical="center"/>
    </xf>
    <xf numFmtId="9" fontId="10" fillId="0" borderId="13" xfId="57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9" fontId="10" fillId="0" borderId="16" xfId="57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0" fillId="35" borderId="3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10" fillId="33" borderId="36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3" fontId="10" fillId="0" borderId="39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" fontId="9" fillId="0" borderId="17" xfId="0" applyNumberFormat="1" applyFont="1" applyBorder="1" applyAlignment="1">
      <alignment horizontal="center" vertical="center"/>
    </xf>
    <xf numFmtId="0" fontId="0" fillId="35" borderId="40" xfId="0" applyFill="1" applyBorder="1" applyAlignment="1">
      <alignment/>
    </xf>
    <xf numFmtId="0" fontId="10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1" fillId="0" borderId="0" xfId="0" applyFont="1" applyAlignment="1">
      <alignment horizontal="center"/>
    </xf>
    <xf numFmtId="0" fontId="6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290'!A1" /><Relationship Id="rId2" Type="http://schemas.openxmlformats.org/officeDocument/2006/relationships/hyperlink" Target="#'p188'!A1" /><Relationship Id="rId3" Type="http://schemas.openxmlformats.org/officeDocument/2006/relationships/hyperlink" Target="#'p288'!A1" /><Relationship Id="rId4" Type="http://schemas.openxmlformats.org/officeDocument/2006/relationships/hyperlink" Target="#'p190'!A1" /><Relationship Id="rId5" Type="http://schemas.openxmlformats.org/officeDocument/2006/relationships/hyperlink" Target="#'p291'!A1" /><Relationship Id="rId6" Type="http://schemas.openxmlformats.org/officeDocument/2006/relationships/hyperlink" Target="#'p191'!A1" /><Relationship Id="rId7" Type="http://schemas.openxmlformats.org/officeDocument/2006/relationships/hyperlink" Target="#'p192'!A1" /><Relationship Id="rId8" Type="http://schemas.openxmlformats.org/officeDocument/2006/relationships/hyperlink" Target="#'p292'!A1" /><Relationship Id="rId9" Type="http://schemas.openxmlformats.org/officeDocument/2006/relationships/hyperlink" Target="#'p193'!A1" /><Relationship Id="rId10" Type="http://schemas.openxmlformats.org/officeDocument/2006/relationships/hyperlink" Target="#'p293'!A1" /><Relationship Id="rId11" Type="http://schemas.openxmlformats.org/officeDocument/2006/relationships/hyperlink" Target="#'p294'!A1" /><Relationship Id="rId12" Type="http://schemas.openxmlformats.org/officeDocument/2006/relationships/hyperlink" Target="#'p194'!A1" /><Relationship Id="rId13" Type="http://schemas.openxmlformats.org/officeDocument/2006/relationships/hyperlink" Target="#'p195'!A1" /><Relationship Id="rId14" Type="http://schemas.openxmlformats.org/officeDocument/2006/relationships/hyperlink" Target="#'p295'!A1" /><Relationship Id="rId15" Type="http://schemas.openxmlformats.org/officeDocument/2006/relationships/hyperlink" Target="#'p196'!A1" /><Relationship Id="rId16" Type="http://schemas.openxmlformats.org/officeDocument/2006/relationships/hyperlink" Target="#'p296'!A1" /><Relationship Id="rId17" Type="http://schemas.openxmlformats.org/officeDocument/2006/relationships/hyperlink" Target="#'p197'!A1" /><Relationship Id="rId18" Type="http://schemas.openxmlformats.org/officeDocument/2006/relationships/hyperlink" Target="#'p297'!A1" /><Relationship Id="rId19" Type="http://schemas.openxmlformats.org/officeDocument/2006/relationships/hyperlink" Target="#'p298'!A1" /><Relationship Id="rId20" Type="http://schemas.openxmlformats.org/officeDocument/2006/relationships/hyperlink" Target="#'p198'!A1" /><Relationship Id="rId21" Type="http://schemas.openxmlformats.org/officeDocument/2006/relationships/hyperlink" Target="#'p199'!A1" /><Relationship Id="rId22" Type="http://schemas.openxmlformats.org/officeDocument/2006/relationships/hyperlink" Target="#'p299'!A1" /><Relationship Id="rId23" Type="http://schemas.openxmlformats.org/officeDocument/2006/relationships/hyperlink" Target="#'p11400'!A1" /><Relationship Id="rId24" Type="http://schemas.openxmlformats.org/officeDocument/2006/relationships/hyperlink" Target="#'p21400'!A1" /><Relationship Id="rId25" Type="http://schemas.openxmlformats.org/officeDocument/2006/relationships/hyperlink" Target="#'p11401'!A1" /><Relationship Id="rId26" Type="http://schemas.openxmlformats.org/officeDocument/2006/relationships/hyperlink" Target="#'p21401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4</xdr:row>
      <xdr:rowOff>142875</xdr:rowOff>
    </xdr:from>
    <xdr:to>
      <xdr:col>3</xdr:col>
      <xdr:colOff>323850</xdr:colOff>
      <xdr:row>6</xdr:row>
      <xdr:rowOff>114300</xdr:rowOff>
    </xdr:to>
    <xdr:sp fLocksText="0">
      <xdr:nvSpPr>
        <xdr:cNvPr id="1" name="Text Box 15">
          <a:hlinkClick r:id="rId1"/>
        </xdr:cNvPr>
        <xdr:cNvSpPr txBox="1">
          <a:spLocks noChangeArrowheads="1"/>
        </xdr:cNvSpPr>
      </xdr:nvSpPr>
      <xdr:spPr>
        <a:xfrm>
          <a:off x="1552575" y="1009650"/>
          <a:ext cx="600075" cy="2952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323850</xdr:colOff>
      <xdr:row>0</xdr:row>
      <xdr:rowOff>228600</xdr:rowOff>
    </xdr:from>
    <xdr:ext cx="3276600" cy="542925"/>
    <xdr:sp fLocksText="0">
      <xdr:nvSpPr>
        <xdr:cNvPr id="2" name="Text Box 13"/>
        <xdr:cNvSpPr txBox="1">
          <a:spLocks noChangeArrowheads="1"/>
        </xdr:cNvSpPr>
      </xdr:nvSpPr>
      <xdr:spPr>
        <a:xfrm>
          <a:off x="2152650" y="2286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گراش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 سال 89</a:t>
          </a:r>
        </a:p>
      </xdr:txBody>
    </xdr:sp>
    <xdr:clientData/>
  </xdr:oneCellAnchor>
  <xdr:twoCellAnchor>
    <xdr:from>
      <xdr:col>2</xdr:col>
      <xdr:colOff>333375</xdr:colOff>
      <xdr:row>0</xdr:row>
      <xdr:rowOff>238125</xdr:rowOff>
    </xdr:from>
    <xdr:to>
      <xdr:col>3</xdr:col>
      <xdr:colOff>323850</xdr:colOff>
      <xdr:row>1</xdr:row>
      <xdr:rowOff>104775</xdr:rowOff>
    </xdr:to>
    <xdr:sp fLocksText="0">
      <xdr:nvSpPr>
        <xdr:cNvPr id="3" name="Text Box 14">
          <a:hlinkClick r:id="rId2"/>
        </xdr:cNvPr>
        <xdr:cNvSpPr txBox="1">
          <a:spLocks noChangeArrowheads="1"/>
        </xdr:cNvSpPr>
      </xdr:nvSpPr>
      <xdr:spPr>
        <a:xfrm>
          <a:off x="1552575" y="238125"/>
          <a:ext cx="6000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1</xdr:row>
      <xdr:rowOff>114300</xdr:rowOff>
    </xdr:from>
    <xdr:to>
      <xdr:col>3</xdr:col>
      <xdr:colOff>323850</xdr:colOff>
      <xdr:row>3</xdr:row>
      <xdr:rowOff>57150</xdr:rowOff>
    </xdr:to>
    <xdr:sp fLocksText="0">
      <xdr:nvSpPr>
        <xdr:cNvPr id="4" name="Text Box 15">
          <a:hlinkClick r:id="rId3"/>
        </xdr:cNvPr>
        <xdr:cNvSpPr txBox="1">
          <a:spLocks noChangeArrowheads="1"/>
        </xdr:cNvSpPr>
      </xdr:nvSpPr>
      <xdr:spPr>
        <a:xfrm>
          <a:off x="1552575" y="4953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323850</xdr:colOff>
      <xdr:row>3</xdr:row>
      <xdr:rowOff>57150</xdr:rowOff>
    </xdr:from>
    <xdr:ext cx="3276600" cy="542925"/>
    <xdr:sp fLocksText="0">
      <xdr:nvSpPr>
        <xdr:cNvPr id="5" name="Text Box 13"/>
        <xdr:cNvSpPr txBox="1">
          <a:spLocks noChangeArrowheads="1"/>
        </xdr:cNvSpPr>
      </xdr:nvSpPr>
      <xdr:spPr>
        <a:xfrm>
          <a:off x="2152650" y="7620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گراش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90</a:t>
          </a:r>
        </a:p>
      </xdr:txBody>
    </xdr:sp>
    <xdr:clientData/>
  </xdr:oneCellAnchor>
  <xdr:twoCellAnchor>
    <xdr:from>
      <xdr:col>2</xdr:col>
      <xdr:colOff>333375</xdr:colOff>
      <xdr:row>3</xdr:row>
      <xdr:rowOff>57150</xdr:rowOff>
    </xdr:from>
    <xdr:to>
      <xdr:col>3</xdr:col>
      <xdr:colOff>323850</xdr:colOff>
      <xdr:row>5</xdr:row>
      <xdr:rowOff>0</xdr:rowOff>
    </xdr:to>
    <xdr:sp fLocksText="0">
      <xdr:nvSpPr>
        <xdr:cNvPr id="6" name="Text Box 14">
          <a:hlinkClick r:id="rId4"/>
        </xdr:cNvPr>
        <xdr:cNvSpPr txBox="1">
          <a:spLocks noChangeArrowheads="1"/>
        </xdr:cNvSpPr>
      </xdr:nvSpPr>
      <xdr:spPr>
        <a:xfrm>
          <a:off x="1552575" y="7620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8</xdr:row>
      <xdr:rowOff>47625</xdr:rowOff>
    </xdr:from>
    <xdr:to>
      <xdr:col>3</xdr:col>
      <xdr:colOff>323850</xdr:colOff>
      <xdr:row>10</xdr:row>
      <xdr:rowOff>19050</xdr:rowOff>
    </xdr:to>
    <xdr:sp fLocksText="0">
      <xdr:nvSpPr>
        <xdr:cNvPr id="7" name="Text Box 15">
          <a:hlinkClick r:id="rId5"/>
        </xdr:cNvPr>
        <xdr:cNvSpPr txBox="1">
          <a:spLocks noChangeArrowheads="1"/>
        </xdr:cNvSpPr>
      </xdr:nvSpPr>
      <xdr:spPr>
        <a:xfrm>
          <a:off x="1552575" y="1562100"/>
          <a:ext cx="600075" cy="2952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323850</xdr:colOff>
      <xdr:row>6</xdr:row>
      <xdr:rowOff>123825</xdr:rowOff>
    </xdr:from>
    <xdr:ext cx="3276600" cy="542925"/>
    <xdr:sp fLocksText="0">
      <xdr:nvSpPr>
        <xdr:cNvPr id="8" name="Text Box 13"/>
        <xdr:cNvSpPr txBox="1">
          <a:spLocks noChangeArrowheads="1"/>
        </xdr:cNvSpPr>
      </xdr:nvSpPr>
      <xdr:spPr>
        <a:xfrm>
          <a:off x="2152650" y="13144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گراش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91</a:t>
          </a:r>
        </a:p>
      </xdr:txBody>
    </xdr:sp>
    <xdr:clientData/>
  </xdr:oneCellAnchor>
  <xdr:twoCellAnchor>
    <xdr:from>
      <xdr:col>2</xdr:col>
      <xdr:colOff>333375</xdr:colOff>
      <xdr:row>6</xdr:row>
      <xdr:rowOff>123825</xdr:rowOff>
    </xdr:from>
    <xdr:to>
      <xdr:col>3</xdr:col>
      <xdr:colOff>323850</xdr:colOff>
      <xdr:row>8</xdr:row>
      <xdr:rowOff>66675</xdr:rowOff>
    </xdr:to>
    <xdr:sp fLocksText="0">
      <xdr:nvSpPr>
        <xdr:cNvPr id="9" name="Text Box 14">
          <a:hlinkClick r:id="rId6"/>
        </xdr:cNvPr>
        <xdr:cNvSpPr txBox="1">
          <a:spLocks noChangeArrowheads="1"/>
        </xdr:cNvSpPr>
      </xdr:nvSpPr>
      <xdr:spPr>
        <a:xfrm>
          <a:off x="1552575" y="13144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oneCellAnchor>
    <xdr:from>
      <xdr:col>3</xdr:col>
      <xdr:colOff>323850</xdr:colOff>
      <xdr:row>10</xdr:row>
      <xdr:rowOff>28575</xdr:rowOff>
    </xdr:from>
    <xdr:ext cx="3276600" cy="542925"/>
    <xdr:sp fLocksText="0">
      <xdr:nvSpPr>
        <xdr:cNvPr id="10" name="Text Box 13"/>
        <xdr:cNvSpPr txBox="1">
          <a:spLocks noChangeArrowheads="1"/>
        </xdr:cNvSpPr>
      </xdr:nvSpPr>
      <xdr:spPr>
        <a:xfrm>
          <a:off x="2152650" y="18669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گراش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92</a:t>
          </a:r>
        </a:p>
      </xdr:txBody>
    </xdr:sp>
    <xdr:clientData/>
  </xdr:oneCellAnchor>
  <xdr:twoCellAnchor>
    <xdr:from>
      <xdr:col>2</xdr:col>
      <xdr:colOff>323850</xdr:colOff>
      <xdr:row>10</xdr:row>
      <xdr:rowOff>28575</xdr:rowOff>
    </xdr:from>
    <xdr:to>
      <xdr:col>3</xdr:col>
      <xdr:colOff>314325</xdr:colOff>
      <xdr:row>11</xdr:row>
      <xdr:rowOff>133350</xdr:rowOff>
    </xdr:to>
    <xdr:sp fLocksText="0">
      <xdr:nvSpPr>
        <xdr:cNvPr id="11" name="Text Box 14">
          <a:hlinkClick r:id="rId7"/>
        </xdr:cNvPr>
        <xdr:cNvSpPr txBox="1">
          <a:spLocks noChangeArrowheads="1"/>
        </xdr:cNvSpPr>
      </xdr:nvSpPr>
      <xdr:spPr>
        <a:xfrm>
          <a:off x="1543050" y="18669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323850</xdr:colOff>
      <xdr:row>11</xdr:row>
      <xdr:rowOff>114300</xdr:rowOff>
    </xdr:from>
    <xdr:to>
      <xdr:col>3</xdr:col>
      <xdr:colOff>314325</xdr:colOff>
      <xdr:row>13</xdr:row>
      <xdr:rowOff>85725</xdr:rowOff>
    </xdr:to>
    <xdr:sp fLocksText="0">
      <xdr:nvSpPr>
        <xdr:cNvPr id="12" name="Text Box 15">
          <a:hlinkClick r:id="rId8"/>
        </xdr:cNvPr>
        <xdr:cNvSpPr txBox="1">
          <a:spLocks noChangeArrowheads="1"/>
        </xdr:cNvSpPr>
      </xdr:nvSpPr>
      <xdr:spPr>
        <a:xfrm>
          <a:off x="1543050" y="2114550"/>
          <a:ext cx="600075" cy="2952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323850</xdr:colOff>
      <xdr:row>13</xdr:row>
      <xdr:rowOff>95250</xdr:rowOff>
    </xdr:from>
    <xdr:ext cx="3276600" cy="542925"/>
    <xdr:sp fLocksText="0">
      <xdr:nvSpPr>
        <xdr:cNvPr id="13" name="Text Box 13"/>
        <xdr:cNvSpPr txBox="1">
          <a:spLocks noChangeArrowheads="1"/>
        </xdr:cNvSpPr>
      </xdr:nvSpPr>
      <xdr:spPr>
        <a:xfrm>
          <a:off x="2152650" y="24193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گراش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93</a:t>
          </a:r>
        </a:p>
      </xdr:txBody>
    </xdr:sp>
    <xdr:clientData/>
  </xdr:oneCellAnchor>
  <xdr:twoCellAnchor>
    <xdr:from>
      <xdr:col>2</xdr:col>
      <xdr:colOff>323850</xdr:colOff>
      <xdr:row>13</xdr:row>
      <xdr:rowOff>95250</xdr:rowOff>
    </xdr:from>
    <xdr:to>
      <xdr:col>3</xdr:col>
      <xdr:colOff>314325</xdr:colOff>
      <xdr:row>15</xdr:row>
      <xdr:rowOff>28575</xdr:rowOff>
    </xdr:to>
    <xdr:sp fLocksText="0">
      <xdr:nvSpPr>
        <xdr:cNvPr id="14" name="Text Box 14">
          <a:hlinkClick r:id="rId9"/>
        </xdr:cNvPr>
        <xdr:cNvSpPr txBox="1">
          <a:spLocks noChangeArrowheads="1"/>
        </xdr:cNvSpPr>
      </xdr:nvSpPr>
      <xdr:spPr>
        <a:xfrm>
          <a:off x="1543050" y="2419350"/>
          <a:ext cx="6000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15</xdr:row>
      <xdr:rowOff>9525</xdr:rowOff>
    </xdr:from>
    <xdr:to>
      <xdr:col>3</xdr:col>
      <xdr:colOff>333375</xdr:colOff>
      <xdr:row>16</xdr:row>
      <xdr:rowOff>142875</xdr:rowOff>
    </xdr:to>
    <xdr:sp fLocksText="0">
      <xdr:nvSpPr>
        <xdr:cNvPr id="15" name="Text Box 15">
          <a:hlinkClick r:id="rId10"/>
        </xdr:cNvPr>
        <xdr:cNvSpPr txBox="1">
          <a:spLocks noChangeArrowheads="1"/>
        </xdr:cNvSpPr>
      </xdr:nvSpPr>
      <xdr:spPr>
        <a:xfrm>
          <a:off x="1562100" y="2657475"/>
          <a:ext cx="600075" cy="2952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314325</xdr:colOff>
      <xdr:row>16</xdr:row>
      <xdr:rowOff>152400</xdr:rowOff>
    </xdr:from>
    <xdr:ext cx="3276600" cy="600075"/>
    <xdr:sp fLocksText="0">
      <xdr:nvSpPr>
        <xdr:cNvPr id="16" name="Text Box 13"/>
        <xdr:cNvSpPr txBox="1">
          <a:spLocks noChangeArrowheads="1"/>
        </xdr:cNvSpPr>
      </xdr:nvSpPr>
      <xdr:spPr>
        <a:xfrm>
          <a:off x="2143125" y="2962275"/>
          <a:ext cx="3276600" cy="600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گراش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سال94</a:t>
          </a:r>
        </a:p>
      </xdr:txBody>
    </xdr:sp>
    <xdr:clientData/>
  </xdr:oneCellAnchor>
  <xdr:twoCellAnchor>
    <xdr:from>
      <xdr:col>2</xdr:col>
      <xdr:colOff>314325</xdr:colOff>
      <xdr:row>18</xdr:row>
      <xdr:rowOff>114300</xdr:rowOff>
    </xdr:from>
    <xdr:to>
      <xdr:col>3</xdr:col>
      <xdr:colOff>304800</xdr:colOff>
      <xdr:row>20</xdr:row>
      <xdr:rowOff>85725</xdr:rowOff>
    </xdr:to>
    <xdr:sp fLocksText="0">
      <xdr:nvSpPr>
        <xdr:cNvPr id="17" name="Text Box 15">
          <a:hlinkClick r:id="rId11"/>
        </xdr:cNvPr>
        <xdr:cNvSpPr txBox="1">
          <a:spLocks noChangeArrowheads="1"/>
        </xdr:cNvSpPr>
      </xdr:nvSpPr>
      <xdr:spPr>
        <a:xfrm>
          <a:off x="1533525" y="3248025"/>
          <a:ext cx="600075" cy="2952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twoCellAnchor>
    <xdr:from>
      <xdr:col>2</xdr:col>
      <xdr:colOff>323850</xdr:colOff>
      <xdr:row>16</xdr:row>
      <xdr:rowOff>142875</xdr:rowOff>
    </xdr:from>
    <xdr:to>
      <xdr:col>3</xdr:col>
      <xdr:colOff>314325</xdr:colOff>
      <xdr:row>18</xdr:row>
      <xdr:rowOff>114300</xdr:rowOff>
    </xdr:to>
    <xdr:sp fLocksText="0">
      <xdr:nvSpPr>
        <xdr:cNvPr id="18" name="Text Box 15">
          <a:hlinkClick r:id="rId12"/>
        </xdr:cNvPr>
        <xdr:cNvSpPr txBox="1">
          <a:spLocks noChangeArrowheads="1"/>
        </xdr:cNvSpPr>
      </xdr:nvSpPr>
      <xdr:spPr>
        <a:xfrm>
          <a:off x="1543050" y="2952750"/>
          <a:ext cx="600075" cy="2952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304800</xdr:colOff>
      <xdr:row>20</xdr:row>
      <xdr:rowOff>114300</xdr:rowOff>
    </xdr:from>
    <xdr:ext cx="3276600" cy="600075"/>
    <xdr:sp fLocksText="0">
      <xdr:nvSpPr>
        <xdr:cNvPr id="19" name="Text Box 13"/>
        <xdr:cNvSpPr txBox="1">
          <a:spLocks noChangeArrowheads="1"/>
        </xdr:cNvSpPr>
      </xdr:nvSpPr>
      <xdr:spPr>
        <a:xfrm>
          <a:off x="2133600" y="3571875"/>
          <a:ext cx="3276600" cy="600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گراش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 95</a:t>
          </a:r>
        </a:p>
      </xdr:txBody>
    </xdr:sp>
    <xdr:clientData/>
  </xdr:oneCellAnchor>
  <xdr:twoCellAnchor>
    <xdr:from>
      <xdr:col>2</xdr:col>
      <xdr:colOff>314325</xdr:colOff>
      <xdr:row>20</xdr:row>
      <xdr:rowOff>85725</xdr:rowOff>
    </xdr:from>
    <xdr:to>
      <xdr:col>3</xdr:col>
      <xdr:colOff>304800</xdr:colOff>
      <xdr:row>22</xdr:row>
      <xdr:rowOff>57150</xdr:rowOff>
    </xdr:to>
    <xdr:sp fLocksText="0">
      <xdr:nvSpPr>
        <xdr:cNvPr id="20" name="Text Box 15">
          <a:hlinkClick r:id="rId13"/>
        </xdr:cNvPr>
        <xdr:cNvSpPr txBox="1">
          <a:spLocks noChangeArrowheads="1"/>
        </xdr:cNvSpPr>
      </xdr:nvSpPr>
      <xdr:spPr>
        <a:xfrm>
          <a:off x="1533525" y="3543300"/>
          <a:ext cx="600075" cy="2952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twoCellAnchor>
    <xdr:from>
      <xdr:col>2</xdr:col>
      <xdr:colOff>314325</xdr:colOff>
      <xdr:row>22</xdr:row>
      <xdr:rowOff>57150</xdr:rowOff>
    </xdr:from>
    <xdr:to>
      <xdr:col>3</xdr:col>
      <xdr:colOff>304800</xdr:colOff>
      <xdr:row>24</xdr:row>
      <xdr:rowOff>76200</xdr:rowOff>
    </xdr:to>
    <xdr:sp fLocksText="0">
      <xdr:nvSpPr>
        <xdr:cNvPr id="21" name="Text Box 15">
          <a:hlinkClick r:id="rId14"/>
        </xdr:cNvPr>
        <xdr:cNvSpPr txBox="1">
          <a:spLocks noChangeArrowheads="1"/>
        </xdr:cNvSpPr>
      </xdr:nvSpPr>
      <xdr:spPr>
        <a:xfrm>
          <a:off x="1533525" y="3838575"/>
          <a:ext cx="600075" cy="3429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314325</xdr:colOff>
      <xdr:row>24</xdr:row>
      <xdr:rowOff>66675</xdr:rowOff>
    </xdr:from>
    <xdr:ext cx="3276600" cy="571500"/>
    <xdr:sp fLocksText="0">
      <xdr:nvSpPr>
        <xdr:cNvPr id="22" name="Text Box 13"/>
        <xdr:cNvSpPr txBox="1">
          <a:spLocks noChangeArrowheads="1"/>
        </xdr:cNvSpPr>
      </xdr:nvSpPr>
      <xdr:spPr>
        <a:xfrm>
          <a:off x="2143125" y="4171950"/>
          <a:ext cx="3276600" cy="5715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گراش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سال  96</a:t>
          </a:r>
        </a:p>
      </xdr:txBody>
    </xdr:sp>
    <xdr:clientData/>
  </xdr:oneCellAnchor>
  <xdr:twoCellAnchor>
    <xdr:from>
      <xdr:col>2</xdr:col>
      <xdr:colOff>323850</xdr:colOff>
      <xdr:row>24</xdr:row>
      <xdr:rowOff>38100</xdr:rowOff>
    </xdr:from>
    <xdr:to>
      <xdr:col>3</xdr:col>
      <xdr:colOff>314325</xdr:colOff>
      <xdr:row>26</xdr:row>
      <xdr:rowOff>19050</xdr:rowOff>
    </xdr:to>
    <xdr:sp fLocksText="0">
      <xdr:nvSpPr>
        <xdr:cNvPr id="23" name="Text Box 15">
          <a:hlinkClick r:id="rId15"/>
        </xdr:cNvPr>
        <xdr:cNvSpPr txBox="1">
          <a:spLocks noChangeArrowheads="1"/>
        </xdr:cNvSpPr>
      </xdr:nvSpPr>
      <xdr:spPr>
        <a:xfrm>
          <a:off x="1543050" y="4143375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twoCellAnchor>
    <xdr:from>
      <xdr:col>2</xdr:col>
      <xdr:colOff>323850</xdr:colOff>
      <xdr:row>26</xdr:row>
      <xdr:rowOff>9525</xdr:rowOff>
    </xdr:from>
    <xdr:to>
      <xdr:col>3</xdr:col>
      <xdr:colOff>314325</xdr:colOff>
      <xdr:row>27</xdr:row>
      <xdr:rowOff>171450</xdr:rowOff>
    </xdr:to>
    <xdr:sp fLocksText="0">
      <xdr:nvSpPr>
        <xdr:cNvPr id="24" name="Text Box 15">
          <a:hlinkClick r:id="rId16"/>
        </xdr:cNvPr>
        <xdr:cNvSpPr txBox="1">
          <a:spLocks noChangeArrowheads="1"/>
        </xdr:cNvSpPr>
      </xdr:nvSpPr>
      <xdr:spPr>
        <a:xfrm>
          <a:off x="1543050" y="4438650"/>
          <a:ext cx="600075" cy="3238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295275</xdr:colOff>
      <xdr:row>27</xdr:row>
      <xdr:rowOff>171450</xdr:rowOff>
    </xdr:from>
    <xdr:ext cx="3276600" cy="600075"/>
    <xdr:sp fLocksText="0">
      <xdr:nvSpPr>
        <xdr:cNvPr id="25" name="Text Box 13"/>
        <xdr:cNvSpPr txBox="1">
          <a:spLocks noChangeArrowheads="1"/>
        </xdr:cNvSpPr>
      </xdr:nvSpPr>
      <xdr:spPr>
        <a:xfrm>
          <a:off x="2124075" y="4762500"/>
          <a:ext cx="3276600" cy="600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گراش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  97 </a:t>
          </a:r>
        </a:p>
      </xdr:txBody>
    </xdr:sp>
    <xdr:clientData/>
  </xdr:oneCellAnchor>
  <xdr:twoCellAnchor>
    <xdr:from>
      <xdr:col>2</xdr:col>
      <xdr:colOff>304800</xdr:colOff>
      <xdr:row>27</xdr:row>
      <xdr:rowOff>161925</xdr:rowOff>
    </xdr:from>
    <xdr:to>
      <xdr:col>3</xdr:col>
      <xdr:colOff>295275</xdr:colOff>
      <xdr:row>29</xdr:row>
      <xdr:rowOff>123825</xdr:rowOff>
    </xdr:to>
    <xdr:sp fLocksText="0">
      <xdr:nvSpPr>
        <xdr:cNvPr id="26" name="Text Box 15">
          <a:hlinkClick r:id="rId17"/>
        </xdr:cNvPr>
        <xdr:cNvSpPr txBox="1">
          <a:spLocks noChangeArrowheads="1"/>
        </xdr:cNvSpPr>
      </xdr:nvSpPr>
      <xdr:spPr>
        <a:xfrm>
          <a:off x="1524000" y="4752975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twoCellAnchor>
    <xdr:from>
      <xdr:col>2</xdr:col>
      <xdr:colOff>295275</xdr:colOff>
      <xdr:row>29</xdr:row>
      <xdr:rowOff>114300</xdr:rowOff>
    </xdr:from>
    <xdr:to>
      <xdr:col>3</xdr:col>
      <xdr:colOff>285750</xdr:colOff>
      <xdr:row>31</xdr:row>
      <xdr:rowOff>95250</xdr:rowOff>
    </xdr:to>
    <xdr:sp fLocksText="0">
      <xdr:nvSpPr>
        <xdr:cNvPr id="27" name="Text Box 15">
          <a:hlinkClick r:id="rId18"/>
        </xdr:cNvPr>
        <xdr:cNvSpPr txBox="1">
          <a:spLocks noChangeArrowheads="1"/>
        </xdr:cNvSpPr>
      </xdr:nvSpPr>
      <xdr:spPr>
        <a:xfrm>
          <a:off x="1514475" y="5048250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304800</xdr:colOff>
      <xdr:row>31</xdr:row>
      <xdr:rowOff>114300</xdr:rowOff>
    </xdr:from>
    <xdr:ext cx="3276600" cy="600075"/>
    <xdr:sp fLocksText="0">
      <xdr:nvSpPr>
        <xdr:cNvPr id="28" name="Text Box 13"/>
        <xdr:cNvSpPr txBox="1">
          <a:spLocks noChangeArrowheads="1"/>
        </xdr:cNvSpPr>
      </xdr:nvSpPr>
      <xdr:spPr>
        <a:xfrm>
          <a:off x="2133600" y="5372100"/>
          <a:ext cx="3276600" cy="600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گراش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سال  98</a:t>
          </a:r>
        </a:p>
      </xdr:txBody>
    </xdr:sp>
    <xdr:clientData/>
  </xdr:oneCellAnchor>
  <xdr:twoCellAnchor>
    <xdr:from>
      <xdr:col>2</xdr:col>
      <xdr:colOff>304800</xdr:colOff>
      <xdr:row>33</xdr:row>
      <xdr:rowOff>76200</xdr:rowOff>
    </xdr:from>
    <xdr:to>
      <xdr:col>3</xdr:col>
      <xdr:colOff>295275</xdr:colOff>
      <xdr:row>35</xdr:row>
      <xdr:rowOff>57150</xdr:rowOff>
    </xdr:to>
    <xdr:sp fLocksText="0">
      <xdr:nvSpPr>
        <xdr:cNvPr id="29" name="Text Box 15">
          <a:hlinkClick r:id="rId19"/>
        </xdr:cNvPr>
        <xdr:cNvSpPr txBox="1">
          <a:spLocks noChangeArrowheads="1"/>
        </xdr:cNvSpPr>
      </xdr:nvSpPr>
      <xdr:spPr>
        <a:xfrm>
          <a:off x="1524000" y="5657850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304800</xdr:colOff>
      <xdr:row>31</xdr:row>
      <xdr:rowOff>104775</xdr:rowOff>
    </xdr:from>
    <xdr:to>
      <xdr:col>3</xdr:col>
      <xdr:colOff>295275</xdr:colOff>
      <xdr:row>33</xdr:row>
      <xdr:rowOff>85725</xdr:rowOff>
    </xdr:to>
    <xdr:sp fLocksText="0">
      <xdr:nvSpPr>
        <xdr:cNvPr id="30" name="Text Box 15">
          <a:hlinkClick r:id="rId20"/>
        </xdr:cNvPr>
        <xdr:cNvSpPr txBox="1">
          <a:spLocks noChangeArrowheads="1"/>
        </xdr:cNvSpPr>
      </xdr:nvSpPr>
      <xdr:spPr>
        <a:xfrm>
          <a:off x="1524000" y="5362575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304800</xdr:colOff>
      <xdr:row>35</xdr:row>
      <xdr:rowOff>66675</xdr:rowOff>
    </xdr:from>
    <xdr:ext cx="3276600" cy="600075"/>
    <xdr:sp fLocksText="0">
      <xdr:nvSpPr>
        <xdr:cNvPr id="31" name="Text Box 13"/>
        <xdr:cNvSpPr txBox="1">
          <a:spLocks noChangeArrowheads="1"/>
        </xdr:cNvSpPr>
      </xdr:nvSpPr>
      <xdr:spPr>
        <a:xfrm>
          <a:off x="2133600" y="5972175"/>
          <a:ext cx="3276600" cy="600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گراش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 99</a:t>
          </a:r>
        </a:p>
      </xdr:txBody>
    </xdr:sp>
    <xdr:clientData/>
  </xdr:oneCellAnchor>
  <xdr:twoCellAnchor>
    <xdr:from>
      <xdr:col>2</xdr:col>
      <xdr:colOff>304800</xdr:colOff>
      <xdr:row>35</xdr:row>
      <xdr:rowOff>57150</xdr:rowOff>
    </xdr:from>
    <xdr:to>
      <xdr:col>3</xdr:col>
      <xdr:colOff>295275</xdr:colOff>
      <xdr:row>37</xdr:row>
      <xdr:rowOff>38100</xdr:rowOff>
    </xdr:to>
    <xdr:sp fLocksText="0">
      <xdr:nvSpPr>
        <xdr:cNvPr id="32" name="Text Box 15">
          <a:hlinkClick r:id="rId21"/>
        </xdr:cNvPr>
        <xdr:cNvSpPr txBox="1">
          <a:spLocks noChangeArrowheads="1"/>
        </xdr:cNvSpPr>
      </xdr:nvSpPr>
      <xdr:spPr>
        <a:xfrm>
          <a:off x="1524000" y="5962650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twoCellAnchor>
    <xdr:from>
      <xdr:col>2</xdr:col>
      <xdr:colOff>314325</xdr:colOff>
      <xdr:row>37</xdr:row>
      <xdr:rowOff>38100</xdr:rowOff>
    </xdr:from>
    <xdr:to>
      <xdr:col>3</xdr:col>
      <xdr:colOff>304800</xdr:colOff>
      <xdr:row>39</xdr:row>
      <xdr:rowOff>19050</xdr:rowOff>
    </xdr:to>
    <xdr:sp fLocksText="0">
      <xdr:nvSpPr>
        <xdr:cNvPr id="33" name="Text Box 15">
          <a:hlinkClick r:id="rId22"/>
        </xdr:cNvPr>
        <xdr:cNvSpPr txBox="1">
          <a:spLocks noChangeArrowheads="1"/>
        </xdr:cNvSpPr>
      </xdr:nvSpPr>
      <xdr:spPr>
        <a:xfrm>
          <a:off x="1533525" y="6267450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304800</xdr:colOff>
      <xdr:row>39</xdr:row>
      <xdr:rowOff>19050</xdr:rowOff>
    </xdr:from>
    <xdr:ext cx="3276600" cy="600075"/>
    <xdr:sp fLocksText="0">
      <xdr:nvSpPr>
        <xdr:cNvPr id="34" name="Text Box 13"/>
        <xdr:cNvSpPr txBox="1">
          <a:spLocks noChangeArrowheads="1"/>
        </xdr:cNvSpPr>
      </xdr:nvSpPr>
      <xdr:spPr>
        <a:xfrm>
          <a:off x="2133600" y="6572250"/>
          <a:ext cx="3276600" cy="600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گراش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سال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1400</a:t>
          </a:r>
        </a:p>
      </xdr:txBody>
    </xdr:sp>
    <xdr:clientData/>
  </xdr:oneCellAnchor>
  <xdr:twoCellAnchor>
    <xdr:from>
      <xdr:col>2</xdr:col>
      <xdr:colOff>304800</xdr:colOff>
      <xdr:row>39</xdr:row>
      <xdr:rowOff>19050</xdr:rowOff>
    </xdr:from>
    <xdr:to>
      <xdr:col>3</xdr:col>
      <xdr:colOff>295275</xdr:colOff>
      <xdr:row>41</xdr:row>
      <xdr:rowOff>0</xdr:rowOff>
    </xdr:to>
    <xdr:sp fLocksText="0">
      <xdr:nvSpPr>
        <xdr:cNvPr id="35" name="Text Box 15">
          <a:hlinkClick r:id="rId23"/>
        </xdr:cNvPr>
        <xdr:cNvSpPr txBox="1">
          <a:spLocks noChangeArrowheads="1"/>
        </xdr:cNvSpPr>
      </xdr:nvSpPr>
      <xdr:spPr>
        <a:xfrm>
          <a:off x="1524000" y="6572250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twoCellAnchor>
    <xdr:from>
      <xdr:col>2</xdr:col>
      <xdr:colOff>304800</xdr:colOff>
      <xdr:row>40</xdr:row>
      <xdr:rowOff>142875</xdr:rowOff>
    </xdr:from>
    <xdr:to>
      <xdr:col>3</xdr:col>
      <xdr:colOff>295275</xdr:colOff>
      <xdr:row>42</xdr:row>
      <xdr:rowOff>123825</xdr:rowOff>
    </xdr:to>
    <xdr:sp fLocksText="0">
      <xdr:nvSpPr>
        <xdr:cNvPr id="36" name="Text Box 15">
          <a:hlinkClick r:id="rId24"/>
        </xdr:cNvPr>
        <xdr:cNvSpPr txBox="1">
          <a:spLocks noChangeArrowheads="1"/>
        </xdr:cNvSpPr>
      </xdr:nvSpPr>
      <xdr:spPr>
        <a:xfrm>
          <a:off x="1524000" y="6858000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304800</xdr:colOff>
      <xdr:row>42</xdr:row>
      <xdr:rowOff>123825</xdr:rowOff>
    </xdr:from>
    <xdr:ext cx="3276600" cy="600075"/>
    <xdr:sp fLocksText="0">
      <xdr:nvSpPr>
        <xdr:cNvPr id="37" name="Text Box 13"/>
        <xdr:cNvSpPr txBox="1">
          <a:spLocks noChangeArrowheads="1"/>
        </xdr:cNvSpPr>
      </xdr:nvSpPr>
      <xdr:spPr>
        <a:xfrm>
          <a:off x="2133600" y="7162800"/>
          <a:ext cx="3276600" cy="600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گراش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 سال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1401</a:t>
          </a:r>
        </a:p>
      </xdr:txBody>
    </xdr:sp>
    <xdr:clientData/>
  </xdr:oneCellAnchor>
  <xdr:twoCellAnchor>
    <xdr:from>
      <xdr:col>2</xdr:col>
      <xdr:colOff>304800</xdr:colOff>
      <xdr:row>42</xdr:row>
      <xdr:rowOff>133350</xdr:rowOff>
    </xdr:from>
    <xdr:to>
      <xdr:col>3</xdr:col>
      <xdr:colOff>295275</xdr:colOff>
      <xdr:row>44</xdr:row>
      <xdr:rowOff>114300</xdr:rowOff>
    </xdr:to>
    <xdr:sp fLocksText="0">
      <xdr:nvSpPr>
        <xdr:cNvPr id="38" name="Text Box 15">
          <a:hlinkClick r:id="rId25"/>
        </xdr:cNvPr>
        <xdr:cNvSpPr txBox="1">
          <a:spLocks noChangeArrowheads="1"/>
        </xdr:cNvSpPr>
      </xdr:nvSpPr>
      <xdr:spPr>
        <a:xfrm>
          <a:off x="1524000" y="7172325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twoCellAnchor>
    <xdr:from>
      <xdr:col>2</xdr:col>
      <xdr:colOff>304800</xdr:colOff>
      <xdr:row>44</xdr:row>
      <xdr:rowOff>85725</xdr:rowOff>
    </xdr:from>
    <xdr:to>
      <xdr:col>3</xdr:col>
      <xdr:colOff>295275</xdr:colOff>
      <xdr:row>46</xdr:row>
      <xdr:rowOff>66675</xdr:rowOff>
    </xdr:to>
    <xdr:sp fLocksText="0">
      <xdr:nvSpPr>
        <xdr:cNvPr id="39" name="Text Box 15">
          <a:hlinkClick r:id="rId26"/>
        </xdr:cNvPr>
        <xdr:cNvSpPr txBox="1">
          <a:spLocks noChangeArrowheads="1"/>
        </xdr:cNvSpPr>
      </xdr:nvSpPr>
      <xdr:spPr>
        <a:xfrm>
          <a:off x="1524000" y="7448550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0607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323850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71550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0607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323850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71550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0607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323850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71550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0607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323850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7275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0607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323850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7275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85725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0607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323850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81075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0607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323850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81075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0607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323850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877425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0607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323850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877425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304800</xdr:colOff>
      <xdr:row>0</xdr:row>
      <xdr:rowOff>38100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91800" y="381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571500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96315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0607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323850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71550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0607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323850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71550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1\fvbo5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NSHEAB\1401\1401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2\fvbo5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xcelmoj\MOJODI1401\moj14011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vbn52"/>
      <sheetName val="fvbn176"/>
      <sheetName val="fvbo5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  <sheetDataSet>
      <sheetData sheetId="0">
        <row r="23">
          <cell r="B23">
            <v>1</v>
          </cell>
          <cell r="C23">
            <v>1</v>
          </cell>
          <cell r="D23">
            <v>0</v>
          </cell>
          <cell r="E23">
            <v>7</v>
          </cell>
          <cell r="F23">
            <v>5</v>
          </cell>
          <cell r="H23">
            <v>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فروش "/>
      <sheetName val="فروش 2"/>
      <sheetName val="نصب 2"/>
      <sheetName val="نصب "/>
    </sheetNames>
    <sheetDataSet>
      <sheetData sheetId="1">
        <row r="72">
          <cell r="A72">
            <v>1082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vbn52"/>
      <sheetName val="fvbn176"/>
      <sheetName val="fvbo52"/>
    </sheetNames>
    <sheetDataSet>
      <sheetData sheetId="0">
        <row r="8">
          <cell r="M8">
            <v>18065</v>
          </cell>
        </row>
        <row r="9">
          <cell r="M9">
            <v>658</v>
          </cell>
        </row>
        <row r="10">
          <cell r="M10">
            <v>206</v>
          </cell>
        </row>
        <row r="11">
          <cell r="M11">
            <v>118</v>
          </cell>
        </row>
        <row r="12">
          <cell r="M12">
            <v>2872</v>
          </cell>
        </row>
        <row r="13">
          <cell r="M13">
            <v>261</v>
          </cell>
        </row>
        <row r="14">
          <cell r="B14">
            <v>162477462423</v>
          </cell>
          <cell r="G14">
            <v>145155786222</v>
          </cell>
          <cell r="L14">
            <v>158519022</v>
          </cell>
          <cell r="M14">
            <v>22180</v>
          </cell>
        </row>
      </sheetData>
      <sheetData sheetId="1">
        <row r="8">
          <cell r="M8">
            <v>2582</v>
          </cell>
        </row>
        <row r="9">
          <cell r="M9">
            <v>100</v>
          </cell>
        </row>
        <row r="10">
          <cell r="M10">
            <v>144</v>
          </cell>
        </row>
        <row r="11">
          <cell r="M11">
            <v>11</v>
          </cell>
        </row>
        <row r="12">
          <cell r="M12">
            <v>321</v>
          </cell>
        </row>
        <row r="13">
          <cell r="M13">
            <v>37</v>
          </cell>
        </row>
        <row r="14">
          <cell r="B14">
            <v>20516162227</v>
          </cell>
          <cell r="G14">
            <v>17848577827</v>
          </cell>
          <cell r="L14">
            <v>30823720</v>
          </cell>
          <cell r="M14">
            <v>3195</v>
          </cell>
        </row>
      </sheetData>
      <sheetData sheetId="2">
        <row r="8">
          <cell r="M8">
            <v>20647</v>
          </cell>
        </row>
        <row r="9">
          <cell r="M9">
            <v>758</v>
          </cell>
        </row>
        <row r="10">
          <cell r="M10">
            <v>350</v>
          </cell>
        </row>
        <row r="11">
          <cell r="M11">
            <v>129</v>
          </cell>
        </row>
        <row r="12">
          <cell r="M12">
            <v>3193</v>
          </cell>
        </row>
        <row r="13">
          <cell r="M13">
            <v>298</v>
          </cell>
        </row>
        <row r="14">
          <cell r="B14">
            <v>182993624650</v>
          </cell>
          <cell r="D14">
            <v>8616575132</v>
          </cell>
          <cell r="G14">
            <v>163004364049</v>
          </cell>
          <cell r="L14">
            <v>189342742</v>
          </cell>
          <cell r="M14">
            <v>25375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malklampاهدایی"/>
      <sheetName val="amalpayeh اهدایی"/>
      <sheetName val="amalkardاهدایی"/>
      <sheetName val="amalklampعمومی"/>
      <sheetName val="amalpayehعمومی"/>
      <sheetName val="amalkardعمومی"/>
      <sheetName val="amalklamp"/>
      <sheetName val="amalpayeh"/>
      <sheetName val="amalkard"/>
      <sheetName val="lamp1400"/>
      <sheetName val="payeh1400"/>
      <sheetName val="mojtasesa1400"/>
      <sheetName val="اصلاحیه"/>
      <sheetName val="lamp "/>
      <sheetName val="payeh"/>
      <sheetName val="mojtasesa140112"/>
      <sheetName val="فیدرها"/>
      <sheetName val="mojtasesa  gis"/>
      <sheetName val="mojtasesa14gis اختلاف"/>
      <sheetName val="payeh GIS"/>
      <sheetName val="payeh GISاختلاف "/>
    </sheetNames>
    <sheetDataSet>
      <sheetData sheetId="13">
        <row r="25">
          <cell r="B25">
            <v>9122</v>
          </cell>
        </row>
      </sheetData>
      <sheetData sheetId="15">
        <row r="21">
          <cell r="N21">
            <v>83626</v>
          </cell>
        </row>
        <row r="26">
          <cell r="A26">
            <v>5880</v>
          </cell>
          <cell r="B26">
            <v>10</v>
          </cell>
          <cell r="C26">
            <v>149075</v>
          </cell>
          <cell r="D26">
            <v>1346</v>
          </cell>
          <cell r="E26">
            <v>35.236</v>
          </cell>
          <cell r="F26">
            <v>197.87699999999998</v>
          </cell>
          <cell r="G26">
            <v>14.290999999999999</v>
          </cell>
          <cell r="H26">
            <v>0</v>
          </cell>
          <cell r="I26">
            <v>1.1778</v>
          </cell>
          <cell r="J26">
            <v>0.8176</v>
          </cell>
          <cell r="K26">
            <v>433.81390000000005</v>
          </cell>
          <cell r="L26">
            <v>12</v>
          </cell>
          <cell r="M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2" ht="30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2.7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ht="12.7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2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ht="12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2" ht="12.7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2" ht="12.7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8"/>
    </row>
    <row r="9" spans="1:12" ht="12.7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8"/>
    </row>
    <row r="10" spans="1:12" ht="12.7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8"/>
    </row>
    <row r="11" spans="1:12" ht="12.7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8"/>
    </row>
    <row r="12" spans="1:12" ht="12.7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8"/>
    </row>
    <row r="13" spans="1:12" ht="12.7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</row>
    <row r="14" spans="1:12" ht="12.7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</row>
    <row r="15" spans="1:12" ht="12.7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8"/>
    </row>
    <row r="16" spans="1:12" ht="12.75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7"/>
    </row>
    <row r="17" spans="1:12" ht="12.7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7"/>
    </row>
    <row r="18" spans="1:12" ht="12.7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7"/>
    </row>
    <row r="19" spans="1:12" ht="12.75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7"/>
    </row>
    <row r="20" spans="1:12" ht="12.7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7"/>
    </row>
    <row r="21" spans="1:12" ht="12.75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7"/>
    </row>
    <row r="22" spans="1:12" ht="12.7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7"/>
    </row>
    <row r="23" spans="1:12" ht="12.75">
      <c r="A23" s="58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9"/>
    </row>
    <row r="24" spans="1:12" ht="12.75">
      <c r="A24" s="58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9"/>
    </row>
    <row r="25" spans="1:12" ht="12.75">
      <c r="A25" s="5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9"/>
    </row>
    <row r="26" spans="1:12" ht="12.75">
      <c r="A26" s="58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9"/>
    </row>
    <row r="27" spans="1:12" ht="12.75">
      <c r="A27" s="5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9"/>
    </row>
    <row r="28" spans="1:12" ht="14.25" customHeight="1">
      <c r="A28" s="5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9"/>
    </row>
    <row r="29" spans="1:12" ht="12.75">
      <c r="A29" s="5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9"/>
    </row>
    <row r="30" spans="1:12" ht="12.75">
      <c r="A30" s="58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9"/>
    </row>
    <row r="31" spans="1:12" ht="12.75">
      <c r="A31" s="5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9"/>
    </row>
    <row r="32" spans="1:12" ht="12.75">
      <c r="A32" s="5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9"/>
    </row>
    <row r="33" spans="1:12" ht="12.75">
      <c r="A33" s="5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9"/>
    </row>
    <row r="34" spans="1:12" ht="12.75">
      <c r="A34" s="5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9"/>
    </row>
    <row r="35" spans="1:12" ht="12.75">
      <c r="A35" s="5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9"/>
    </row>
    <row r="36" spans="1:12" ht="12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9"/>
    </row>
    <row r="37" spans="1:12" ht="12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9"/>
    </row>
    <row r="38" spans="1:12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9"/>
    </row>
    <row r="39" spans="1:12" ht="12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9"/>
    </row>
    <row r="40" spans="1:12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66"/>
    </row>
    <row r="41" spans="1:12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66"/>
    </row>
    <row r="42" spans="1:12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66"/>
    </row>
    <row r="43" spans="1:12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66"/>
    </row>
    <row r="44" spans="1:12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66"/>
    </row>
    <row r="45" spans="1:12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66"/>
    </row>
    <row r="46" spans="1:12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66"/>
    </row>
    <row r="47" spans="1:1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66"/>
    </row>
    <row r="48" spans="1:1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66"/>
    </row>
    <row r="49" spans="1:12" ht="12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66"/>
    </row>
    <row r="50" spans="1:12" ht="12.7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66"/>
    </row>
    <row r="51" spans="1:12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6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1" sqref="A1:D21"/>
    </sheetView>
  </sheetViews>
  <sheetFormatPr defaultColWidth="9.140625" defaultRowHeight="12.75"/>
  <cols>
    <col min="1" max="1" width="37.00390625" style="0" customWidth="1"/>
    <col min="2" max="2" width="19.8515625" style="0" customWidth="1"/>
    <col min="3" max="3" width="27.7109375" style="0" customWidth="1"/>
    <col min="4" max="4" width="51.421875" style="0" customWidth="1"/>
  </cols>
  <sheetData>
    <row r="1" spans="1:4" ht="35.25" customHeight="1" thickBot="1">
      <c r="A1" s="29" t="s">
        <v>68</v>
      </c>
      <c r="B1" s="30"/>
      <c r="C1" s="30" t="s">
        <v>50</v>
      </c>
      <c r="D1" s="31"/>
    </row>
    <row r="2" spans="1:4" ht="24" customHeight="1" thickTop="1">
      <c r="A2" s="1" t="s">
        <v>25</v>
      </c>
      <c r="B2" s="2" t="s">
        <v>14</v>
      </c>
      <c r="C2" s="2" t="s">
        <v>26</v>
      </c>
      <c r="D2" s="3" t="s">
        <v>1</v>
      </c>
    </row>
    <row r="3" spans="1:4" ht="24" customHeight="1">
      <c r="A3" s="4" t="s">
        <v>52</v>
      </c>
      <c r="B3" s="5" t="s">
        <v>15</v>
      </c>
      <c r="C3" s="51">
        <v>1815</v>
      </c>
      <c r="D3" s="6" t="s">
        <v>2</v>
      </c>
    </row>
    <row r="4" spans="1:4" ht="24" customHeight="1">
      <c r="A4" s="7"/>
      <c r="B4" s="5" t="s">
        <v>16</v>
      </c>
      <c r="C4" s="51">
        <v>5</v>
      </c>
      <c r="D4" s="6" t="s">
        <v>3</v>
      </c>
    </row>
    <row r="5" spans="1:4" ht="24" customHeight="1">
      <c r="A5" s="12"/>
      <c r="B5" s="13" t="s">
        <v>17</v>
      </c>
      <c r="C5" s="33">
        <v>18466</v>
      </c>
      <c r="D5" s="14" t="s">
        <v>4</v>
      </c>
    </row>
    <row r="6" spans="1:4" ht="24" customHeight="1">
      <c r="A6" s="67" t="s">
        <v>69</v>
      </c>
      <c r="B6" s="68"/>
      <c r="C6" s="68"/>
      <c r="D6" s="69"/>
    </row>
    <row r="7" spans="1:4" ht="24" customHeight="1">
      <c r="A7" s="7"/>
      <c r="B7" s="5" t="s">
        <v>18</v>
      </c>
      <c r="C7" s="51">
        <v>318.82</v>
      </c>
      <c r="D7" s="6" t="s">
        <v>5</v>
      </c>
    </row>
    <row r="8" spans="1:13" ht="24" customHeight="1">
      <c r="A8" s="7"/>
      <c r="B8" s="5" t="s">
        <v>18</v>
      </c>
      <c r="C8" s="51">
        <v>198.571</v>
      </c>
      <c r="D8" s="6" t="s">
        <v>6</v>
      </c>
      <c r="K8" s="21"/>
      <c r="L8" s="21"/>
      <c r="M8" s="21"/>
    </row>
    <row r="9" spans="1:13" ht="24" customHeight="1">
      <c r="A9" s="4" t="s">
        <v>70</v>
      </c>
      <c r="B9" s="5" t="s">
        <v>19</v>
      </c>
      <c r="C9" s="34">
        <v>884</v>
      </c>
      <c r="D9" s="6" t="s">
        <v>7</v>
      </c>
      <c r="K9" s="21"/>
      <c r="L9" s="21"/>
      <c r="M9" s="21"/>
    </row>
    <row r="10" spans="1:13" ht="24" customHeight="1">
      <c r="A10" s="7"/>
      <c r="B10" s="5" t="s">
        <v>19</v>
      </c>
      <c r="C10" s="34">
        <v>2465</v>
      </c>
      <c r="D10" s="6" t="s">
        <v>47</v>
      </c>
      <c r="K10" s="21"/>
      <c r="L10" s="21"/>
      <c r="M10" s="21"/>
    </row>
    <row r="11" spans="1:13" ht="24" customHeight="1">
      <c r="A11" s="7"/>
      <c r="B11" s="5" t="s">
        <v>20</v>
      </c>
      <c r="C11" s="34">
        <v>4768</v>
      </c>
      <c r="D11" s="52" t="s">
        <v>48</v>
      </c>
      <c r="K11" s="21"/>
      <c r="L11" s="21"/>
      <c r="M11" s="21"/>
    </row>
    <row r="12" spans="1:13" ht="24" customHeight="1">
      <c r="A12" s="7"/>
      <c r="B12" s="5" t="s">
        <v>42</v>
      </c>
      <c r="C12" s="32">
        <v>39</v>
      </c>
      <c r="D12" s="6" t="s">
        <v>45</v>
      </c>
      <c r="K12" s="21"/>
      <c r="L12" s="21"/>
      <c r="M12" s="21"/>
    </row>
    <row r="13" spans="1:13" ht="24" customHeight="1">
      <c r="A13" s="7"/>
      <c r="B13" s="5" t="s">
        <v>42</v>
      </c>
      <c r="C13" s="32">
        <v>37</v>
      </c>
      <c r="D13" s="6" t="s">
        <v>44</v>
      </c>
      <c r="K13" s="21"/>
      <c r="L13" s="21"/>
      <c r="M13" s="21"/>
    </row>
    <row r="14" spans="1:4" ht="24" customHeight="1">
      <c r="A14" s="7"/>
      <c r="B14" s="5" t="s">
        <v>21</v>
      </c>
      <c r="C14" s="32">
        <v>12</v>
      </c>
      <c r="D14" s="6" t="s">
        <v>8</v>
      </c>
    </row>
    <row r="15" spans="1:4" ht="24" customHeight="1">
      <c r="A15" s="7"/>
      <c r="B15" s="5" t="s">
        <v>17</v>
      </c>
      <c r="C15" s="34">
        <v>1462</v>
      </c>
      <c r="D15" s="6" t="s">
        <v>46</v>
      </c>
    </row>
    <row r="16" spans="1:4" ht="24" customHeight="1">
      <c r="A16" s="7"/>
      <c r="B16" s="5" t="s">
        <v>22</v>
      </c>
      <c r="C16" s="34">
        <v>131525531</v>
      </c>
      <c r="D16" s="8" t="s">
        <v>9</v>
      </c>
    </row>
    <row r="17" spans="1:4" ht="24" customHeight="1">
      <c r="A17" s="7"/>
      <c r="B17" s="5" t="s">
        <v>23</v>
      </c>
      <c r="C17" s="34">
        <v>49956296155</v>
      </c>
      <c r="D17" s="8" t="s">
        <v>9</v>
      </c>
    </row>
    <row r="18" spans="1:4" ht="24" customHeight="1">
      <c r="A18" s="7"/>
      <c r="B18" s="5" t="s">
        <v>23</v>
      </c>
      <c r="C18" s="34">
        <v>47535415000</v>
      </c>
      <c r="D18" s="6" t="s">
        <v>10</v>
      </c>
    </row>
    <row r="19" spans="1:4" ht="24" customHeight="1">
      <c r="A19" s="7"/>
      <c r="B19" s="5" t="s">
        <v>43</v>
      </c>
      <c r="C19" s="35">
        <v>0.9515400191501647</v>
      </c>
      <c r="D19" s="6" t="s">
        <v>11</v>
      </c>
    </row>
    <row r="20" spans="1:4" ht="24" customHeight="1">
      <c r="A20" s="7"/>
      <c r="B20" s="5" t="s">
        <v>23</v>
      </c>
      <c r="C20" s="34">
        <v>7848364710</v>
      </c>
      <c r="D20" s="6" t="s">
        <v>12</v>
      </c>
    </row>
    <row r="21" spans="1:4" ht="24" customHeight="1" thickBot="1">
      <c r="A21" s="53" t="s">
        <v>66</v>
      </c>
      <c r="B21" s="10" t="s">
        <v>24</v>
      </c>
      <c r="C21" s="36">
        <v>4</v>
      </c>
      <c r="D21" s="11" t="s">
        <v>13</v>
      </c>
    </row>
    <row r="22" ht="19.5" customHeight="1" thickTop="1"/>
  </sheetData>
  <sheetProtection/>
  <mergeCells count="1">
    <mergeCell ref="A6:D6"/>
  </mergeCells>
  <printOptions/>
  <pageMargins left="0.35433070866141736" right="0.35433070866141736" top="0.3937007874015748" bottom="0.5905511811023623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مهندسي-دفتر فناوري اطلاعات و ارتباطات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F19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37.5" customHeight="1">
      <c r="A1" s="70" t="s">
        <v>51</v>
      </c>
      <c r="B1" s="70"/>
      <c r="C1" s="70"/>
      <c r="D1" s="70"/>
      <c r="E1" s="70"/>
      <c r="F1" s="70"/>
    </row>
    <row r="2" spans="1:6" ht="29.25" thickBot="1">
      <c r="A2" s="71" t="s">
        <v>68</v>
      </c>
      <c r="B2" s="71"/>
      <c r="C2" s="71"/>
      <c r="D2" s="71"/>
      <c r="E2" s="71"/>
      <c r="F2" s="71"/>
    </row>
    <row r="3" spans="1:6" ht="23.25" thickTop="1">
      <c r="A3" s="15" t="s">
        <v>27</v>
      </c>
      <c r="B3" s="16" t="s">
        <v>28</v>
      </c>
      <c r="C3" s="16" t="s">
        <v>29</v>
      </c>
      <c r="D3" s="16" t="s">
        <v>29</v>
      </c>
      <c r="E3" s="16" t="s">
        <v>30</v>
      </c>
      <c r="F3" s="17" t="s">
        <v>31</v>
      </c>
    </row>
    <row r="4" spans="1:6" ht="22.5">
      <c r="A4" s="18" t="s">
        <v>32</v>
      </c>
      <c r="B4" s="19" t="s">
        <v>33</v>
      </c>
      <c r="C4" s="19" t="s">
        <v>33</v>
      </c>
      <c r="D4" s="19" t="s">
        <v>0</v>
      </c>
      <c r="E4" s="19" t="s">
        <v>34</v>
      </c>
      <c r="F4" s="20"/>
    </row>
    <row r="5" spans="1:6" ht="31.5">
      <c r="A5" s="37">
        <v>0.9614351168173266</v>
      </c>
      <c r="B5" s="38">
        <v>41960945000</v>
      </c>
      <c r="C5" s="38">
        <v>43644073600</v>
      </c>
      <c r="D5" s="38">
        <v>110042704</v>
      </c>
      <c r="E5" s="38">
        <v>15996</v>
      </c>
      <c r="F5" s="39" t="s">
        <v>52</v>
      </c>
    </row>
    <row r="6" spans="1:6" ht="31.5">
      <c r="A6" s="37">
        <v>0.8831231711854621</v>
      </c>
      <c r="B6" s="38">
        <v>5574470000</v>
      </c>
      <c r="C6" s="38">
        <v>6312222555</v>
      </c>
      <c r="D6" s="38">
        <v>21482827</v>
      </c>
      <c r="E6" s="38">
        <v>2470</v>
      </c>
      <c r="F6" s="54" t="s">
        <v>67</v>
      </c>
    </row>
    <row r="7" spans="1:6" ht="32.25" thickBot="1">
      <c r="A7" s="37">
        <v>0.9515400191501647</v>
      </c>
      <c r="B7" s="41">
        <v>47535415000</v>
      </c>
      <c r="C7" s="41">
        <v>49956296155</v>
      </c>
      <c r="D7" s="41">
        <v>131525531</v>
      </c>
      <c r="E7" s="41">
        <v>18466</v>
      </c>
      <c r="F7" s="42" t="s">
        <v>41</v>
      </c>
    </row>
    <row r="8" spans="1:6" ht="37.5" thickBot="1" thickTop="1">
      <c r="A8" s="72" t="s">
        <v>35</v>
      </c>
      <c r="B8" s="72"/>
      <c r="C8" s="72"/>
      <c r="D8" s="72"/>
      <c r="E8" s="72"/>
      <c r="F8" s="72"/>
    </row>
    <row r="9" spans="1:6" ht="27.75" thickTop="1">
      <c r="A9" s="43" t="s">
        <v>36</v>
      </c>
      <c r="B9" s="44" t="s">
        <v>37</v>
      </c>
      <c r="C9" s="44" t="s">
        <v>38</v>
      </c>
      <c r="D9" s="44" t="s">
        <v>39</v>
      </c>
      <c r="E9" s="44" t="s">
        <v>40</v>
      </c>
      <c r="F9" s="45" t="s">
        <v>31</v>
      </c>
    </row>
    <row r="10" spans="1:6" ht="19.5">
      <c r="A10" s="46"/>
      <c r="B10" s="47"/>
      <c r="C10" s="47"/>
      <c r="D10" s="47"/>
      <c r="E10" s="47"/>
      <c r="F10" s="48"/>
    </row>
    <row r="11" spans="1:6" ht="31.5">
      <c r="A11" s="49">
        <v>2017</v>
      </c>
      <c r="B11" s="38">
        <v>82</v>
      </c>
      <c r="C11" s="38">
        <v>163</v>
      </c>
      <c r="D11" s="38">
        <v>555</v>
      </c>
      <c r="E11" s="38">
        <v>13179</v>
      </c>
      <c r="F11" s="39" t="s">
        <v>52</v>
      </c>
    </row>
    <row r="12" spans="1:6" ht="31.5">
      <c r="A12" s="49">
        <v>232</v>
      </c>
      <c r="B12" s="38">
        <v>10</v>
      </c>
      <c r="C12" s="38">
        <v>108</v>
      </c>
      <c r="D12" s="38">
        <v>87</v>
      </c>
      <c r="E12" s="38">
        <v>2033</v>
      </c>
      <c r="F12" s="54" t="s">
        <v>67</v>
      </c>
    </row>
    <row r="13" spans="1:6" ht="32.25" thickBot="1">
      <c r="A13" s="41">
        <v>2249</v>
      </c>
      <c r="B13" s="41">
        <v>92</v>
      </c>
      <c r="C13" s="41">
        <v>271</v>
      </c>
      <c r="D13" s="41">
        <v>642</v>
      </c>
      <c r="E13" s="41">
        <v>15212</v>
      </c>
      <c r="F13" s="42" t="s">
        <v>41</v>
      </c>
    </row>
    <row r="14" ht="87.75" customHeight="1" thickTop="1"/>
    <row r="16" ht="13.5" thickBot="1"/>
    <row r="17" spans="2:5" ht="24" thickBot="1">
      <c r="B17" s="22">
        <v>1</v>
      </c>
      <c r="C17" s="22">
        <v>1</v>
      </c>
      <c r="D17" s="22">
        <v>1</v>
      </c>
      <c r="E17" s="22">
        <v>1</v>
      </c>
    </row>
    <row r="18" ht="24" thickBot="1">
      <c r="E18" s="22">
        <v>1</v>
      </c>
    </row>
  </sheetData>
  <sheetProtection/>
  <mergeCells count="3">
    <mergeCell ref="A1:F1"/>
    <mergeCell ref="A2:F2"/>
    <mergeCell ref="A8:F8"/>
  </mergeCells>
  <printOptions/>
  <pageMargins left="1.141732283464567" right="0.7480314960629921" top="1.3385826771653544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فناوري اطلاعات و ارتباطات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7.00390625" style="0" customWidth="1"/>
    <col min="2" max="2" width="19.8515625" style="0" customWidth="1"/>
    <col min="3" max="3" width="27.7109375" style="0" customWidth="1"/>
    <col min="4" max="4" width="51.421875" style="0" customWidth="1"/>
  </cols>
  <sheetData>
    <row r="1" spans="1:4" ht="35.25" customHeight="1" thickBot="1">
      <c r="A1" s="29" t="s">
        <v>71</v>
      </c>
      <c r="B1" s="30"/>
      <c r="C1" s="30" t="s">
        <v>50</v>
      </c>
      <c r="D1" s="31"/>
    </row>
    <row r="2" spans="1:4" ht="24" customHeight="1" thickTop="1">
      <c r="A2" s="1" t="s">
        <v>25</v>
      </c>
      <c r="B2" s="2" t="s">
        <v>14</v>
      </c>
      <c r="C2" s="2" t="s">
        <v>26</v>
      </c>
      <c r="D2" s="3" t="s">
        <v>1</v>
      </c>
    </row>
    <row r="3" spans="1:4" ht="24" customHeight="1">
      <c r="A3" s="4" t="s">
        <v>52</v>
      </c>
      <c r="B3" s="5" t="s">
        <v>15</v>
      </c>
      <c r="C3" s="51">
        <v>1815</v>
      </c>
      <c r="D3" s="6" t="s">
        <v>2</v>
      </c>
    </row>
    <row r="4" spans="1:4" ht="24" customHeight="1">
      <c r="A4" s="7"/>
      <c r="B4" s="5" t="s">
        <v>16</v>
      </c>
      <c r="C4" s="51">
        <v>5</v>
      </c>
      <c r="D4" s="6" t="s">
        <v>3</v>
      </c>
    </row>
    <row r="5" spans="1:4" ht="24" customHeight="1">
      <c r="A5" s="12"/>
      <c r="B5" s="13" t="s">
        <v>17</v>
      </c>
      <c r="C5" s="33">
        <v>19131</v>
      </c>
      <c r="D5" s="14" t="s">
        <v>4</v>
      </c>
    </row>
    <row r="6" spans="1:4" ht="24" customHeight="1">
      <c r="A6" s="67" t="s">
        <v>73</v>
      </c>
      <c r="B6" s="68"/>
      <c r="C6" s="68"/>
      <c r="D6" s="69"/>
    </row>
    <row r="7" spans="1:4" ht="24" customHeight="1">
      <c r="A7" s="7"/>
      <c r="B7" s="5" t="s">
        <v>18</v>
      </c>
      <c r="C7" s="51">
        <v>326.784</v>
      </c>
      <c r="D7" s="6" t="s">
        <v>5</v>
      </c>
    </row>
    <row r="8" spans="1:13" ht="24" customHeight="1">
      <c r="A8" s="7"/>
      <c r="B8" s="5" t="s">
        <v>18</v>
      </c>
      <c r="C8" s="51">
        <v>206.956</v>
      </c>
      <c r="D8" s="6" t="s">
        <v>6</v>
      </c>
      <c r="K8" s="21"/>
      <c r="L8" s="21"/>
      <c r="M8" s="21"/>
    </row>
    <row r="9" spans="1:13" ht="24" customHeight="1">
      <c r="A9" s="4" t="s">
        <v>72</v>
      </c>
      <c r="B9" s="5" t="s">
        <v>19</v>
      </c>
      <c r="C9" s="34">
        <v>935</v>
      </c>
      <c r="D9" s="6" t="s">
        <v>7</v>
      </c>
      <c r="K9" s="21"/>
      <c r="L9" s="21"/>
      <c r="M9" s="21"/>
    </row>
    <row r="10" spans="1:13" ht="24" customHeight="1">
      <c r="A10" s="7"/>
      <c r="B10" s="5" t="s">
        <v>19</v>
      </c>
      <c r="C10" s="34">
        <v>2465</v>
      </c>
      <c r="D10" s="6" t="s">
        <v>47</v>
      </c>
      <c r="K10" s="21"/>
      <c r="L10" s="21"/>
      <c r="M10" s="21"/>
    </row>
    <row r="11" spans="1:13" ht="24" customHeight="1">
      <c r="A11" s="7"/>
      <c r="B11" s="5" t="s">
        <v>20</v>
      </c>
      <c r="C11" s="34">
        <v>4970</v>
      </c>
      <c r="D11" s="52" t="s">
        <v>48</v>
      </c>
      <c r="K11" s="21"/>
      <c r="L11" s="21"/>
      <c r="M11" s="21"/>
    </row>
    <row r="12" spans="1:13" ht="24" customHeight="1">
      <c r="A12" s="7"/>
      <c r="B12" s="5" t="s">
        <v>42</v>
      </c>
      <c r="C12" s="32">
        <v>34</v>
      </c>
      <c r="D12" s="6" t="s">
        <v>45</v>
      </c>
      <c r="K12" s="21"/>
      <c r="L12" s="21"/>
      <c r="M12" s="21"/>
    </row>
    <row r="13" spans="1:13" ht="24" customHeight="1">
      <c r="A13" s="7"/>
      <c r="B13" s="5" t="s">
        <v>42</v>
      </c>
      <c r="C13" s="32">
        <v>33</v>
      </c>
      <c r="D13" s="6" t="s">
        <v>44</v>
      </c>
      <c r="K13" s="21"/>
      <c r="L13" s="21"/>
      <c r="M13" s="21"/>
    </row>
    <row r="14" spans="1:4" ht="24" customHeight="1">
      <c r="A14" s="7"/>
      <c r="B14" s="5" t="s">
        <v>21</v>
      </c>
      <c r="C14" s="32">
        <v>12</v>
      </c>
      <c r="D14" s="6" t="s">
        <v>8</v>
      </c>
    </row>
    <row r="15" spans="1:4" ht="24" customHeight="1">
      <c r="A15" s="7"/>
      <c r="B15" s="5" t="s">
        <v>17</v>
      </c>
      <c r="C15" s="34">
        <v>1882</v>
      </c>
      <c r="D15" s="6" t="s">
        <v>46</v>
      </c>
    </row>
    <row r="16" spans="1:4" ht="24" customHeight="1">
      <c r="A16" s="7"/>
      <c r="B16" s="5" t="s">
        <v>22</v>
      </c>
      <c r="C16" s="34">
        <v>135757123</v>
      </c>
      <c r="D16" s="8" t="s">
        <v>9</v>
      </c>
    </row>
    <row r="17" spans="1:4" ht="24" customHeight="1">
      <c r="A17" s="7"/>
      <c r="B17" s="5" t="s">
        <v>23</v>
      </c>
      <c r="C17" s="34">
        <v>58951007180</v>
      </c>
      <c r="D17" s="8" t="s">
        <v>9</v>
      </c>
    </row>
    <row r="18" spans="1:4" ht="24" customHeight="1">
      <c r="A18" s="7"/>
      <c r="B18" s="5" t="s">
        <v>23</v>
      </c>
      <c r="C18" s="34">
        <v>58228320000</v>
      </c>
      <c r="D18" s="6" t="s">
        <v>10</v>
      </c>
    </row>
    <row r="19" spans="1:4" ht="24" customHeight="1">
      <c r="A19" s="7"/>
      <c r="B19" s="5" t="s">
        <v>43</v>
      </c>
      <c r="C19" s="35">
        <v>0.9877408849386855</v>
      </c>
      <c r="D19" s="6" t="s">
        <v>11</v>
      </c>
    </row>
    <row r="20" spans="1:4" ht="24" customHeight="1">
      <c r="A20" s="7"/>
      <c r="B20" s="5" t="s">
        <v>23</v>
      </c>
      <c r="C20" s="34">
        <v>8571051890</v>
      </c>
      <c r="D20" s="6" t="s">
        <v>12</v>
      </c>
    </row>
    <row r="21" spans="1:4" ht="24" customHeight="1" thickBot="1">
      <c r="A21" s="53" t="s">
        <v>66</v>
      </c>
      <c r="B21" s="10" t="s">
        <v>24</v>
      </c>
      <c r="C21" s="36">
        <v>4</v>
      </c>
      <c r="D21" s="11" t="s">
        <v>13</v>
      </c>
    </row>
    <row r="22" ht="19.5" customHeight="1" thickTop="1"/>
  </sheetData>
  <sheetProtection/>
  <mergeCells count="1">
    <mergeCell ref="A6:D6"/>
  </mergeCells>
  <printOptions/>
  <pageMargins left="0.35433070866141736" right="0.35433070866141736" top="0.3937007874015748" bottom="0.5905511811023623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مهندسي-دفتر فناوري اطلاعات و ارتباطات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37.5" customHeight="1">
      <c r="A1" s="70" t="s">
        <v>51</v>
      </c>
      <c r="B1" s="70"/>
      <c r="C1" s="70"/>
      <c r="D1" s="70"/>
      <c r="E1" s="70"/>
      <c r="F1" s="70"/>
    </row>
    <row r="2" spans="1:6" ht="29.25" thickBot="1">
      <c r="A2" s="71" t="str">
        <f>'p194'!A1</f>
        <v>تا پایان سال 1394</v>
      </c>
      <c r="B2" s="71"/>
      <c r="C2" s="71"/>
      <c r="D2" s="71"/>
      <c r="E2" s="71"/>
      <c r="F2" s="71"/>
    </row>
    <row r="3" spans="1:6" ht="23.25" thickTop="1">
      <c r="A3" s="15" t="s">
        <v>27</v>
      </c>
      <c r="B3" s="16" t="s">
        <v>28</v>
      </c>
      <c r="C3" s="16" t="s">
        <v>29</v>
      </c>
      <c r="D3" s="16" t="s">
        <v>29</v>
      </c>
      <c r="E3" s="16" t="s">
        <v>30</v>
      </c>
      <c r="F3" s="17" t="s">
        <v>31</v>
      </c>
    </row>
    <row r="4" spans="1:6" ht="22.5">
      <c r="A4" s="18" t="s">
        <v>32</v>
      </c>
      <c r="B4" s="19" t="s">
        <v>33</v>
      </c>
      <c r="C4" s="19" t="s">
        <v>33</v>
      </c>
      <c r="D4" s="19" t="s">
        <v>0</v>
      </c>
      <c r="E4" s="19" t="s">
        <v>34</v>
      </c>
      <c r="F4" s="20"/>
    </row>
    <row r="5" spans="1:6" ht="31.5">
      <c r="A5" s="37">
        <v>0.9826450199665208</v>
      </c>
      <c r="B5" s="38">
        <v>50793723000</v>
      </c>
      <c r="C5" s="38">
        <v>51690816081</v>
      </c>
      <c r="D5" s="38">
        <v>113608016</v>
      </c>
      <c r="E5" s="38">
        <v>16578</v>
      </c>
      <c r="F5" s="39" t="s">
        <v>52</v>
      </c>
    </row>
    <row r="6" spans="1:6" ht="31.5">
      <c r="A6" s="37">
        <v>1.024022219060325</v>
      </c>
      <c r="B6" s="38">
        <v>7434597000</v>
      </c>
      <c r="C6" s="38">
        <v>7260191099</v>
      </c>
      <c r="D6" s="38">
        <v>22149107</v>
      </c>
      <c r="E6" s="38">
        <v>2553</v>
      </c>
      <c r="F6" s="54" t="s">
        <v>67</v>
      </c>
    </row>
    <row r="7" spans="1:6" ht="32.25" thickBot="1">
      <c r="A7" s="37">
        <f>B7/C7</f>
        <v>0.9877408849386855</v>
      </c>
      <c r="B7" s="41">
        <f>SUM(B5:B6)</f>
        <v>58228320000</v>
      </c>
      <c r="C7" s="41">
        <f>SUM(C5:C6)</f>
        <v>58951007180</v>
      </c>
      <c r="D7" s="41">
        <f>SUM(D5:D6)</f>
        <v>135757123</v>
      </c>
      <c r="E7" s="41">
        <f>SUM(E5:E6)</f>
        <v>19131</v>
      </c>
      <c r="F7" s="42" t="s">
        <v>41</v>
      </c>
    </row>
    <row r="8" spans="1:6" ht="37.5" thickBot="1" thickTop="1">
      <c r="A8" s="72" t="s">
        <v>35</v>
      </c>
      <c r="B8" s="72"/>
      <c r="C8" s="72"/>
      <c r="D8" s="72"/>
      <c r="E8" s="72"/>
      <c r="F8" s="72"/>
    </row>
    <row r="9" spans="1:6" ht="27.75" thickTop="1">
      <c r="A9" s="43" t="s">
        <v>36</v>
      </c>
      <c r="B9" s="44" t="s">
        <v>37</v>
      </c>
      <c r="C9" s="44" t="s">
        <v>38</v>
      </c>
      <c r="D9" s="44" t="s">
        <v>39</v>
      </c>
      <c r="E9" s="44" t="s">
        <v>40</v>
      </c>
      <c r="F9" s="45" t="s">
        <v>31</v>
      </c>
    </row>
    <row r="10" spans="1:6" ht="19.5">
      <c r="A10" s="46"/>
      <c r="B10" s="47"/>
      <c r="C10" s="47"/>
      <c r="D10" s="47"/>
      <c r="E10" s="47"/>
      <c r="F10" s="48"/>
    </row>
    <row r="11" spans="1:6" ht="31.5">
      <c r="A11" s="49">
        <v>2176</v>
      </c>
      <c r="B11" s="38">
        <v>93</v>
      </c>
      <c r="C11" s="38">
        <v>167</v>
      </c>
      <c r="D11" s="38">
        <v>580</v>
      </c>
      <c r="E11" s="38">
        <v>13562</v>
      </c>
      <c r="F11" s="39" t="s">
        <v>52</v>
      </c>
    </row>
    <row r="12" spans="1:6" ht="31.5">
      <c r="A12" s="49">
        <v>243</v>
      </c>
      <c r="B12" s="38">
        <v>10</v>
      </c>
      <c r="C12" s="38">
        <v>114</v>
      </c>
      <c r="D12" s="38">
        <v>87</v>
      </c>
      <c r="E12" s="38">
        <v>2099</v>
      </c>
      <c r="F12" s="54" t="s">
        <v>67</v>
      </c>
    </row>
    <row r="13" spans="1:6" ht="32.25" thickBot="1">
      <c r="A13" s="41">
        <f>SUM(A11:A12)</f>
        <v>2419</v>
      </c>
      <c r="B13" s="41">
        <f>SUM(B11:B12)</f>
        <v>103</v>
      </c>
      <c r="C13" s="41">
        <f>SUM(C11:C12)</f>
        <v>281</v>
      </c>
      <c r="D13" s="41">
        <f>SUM(D11:D12)</f>
        <v>667</v>
      </c>
      <c r="E13" s="41">
        <f>SUM(E11:E12)</f>
        <v>15661</v>
      </c>
      <c r="F13" s="42" t="s">
        <v>41</v>
      </c>
    </row>
    <row r="14" ht="87.75" customHeight="1" thickTop="1"/>
    <row r="16" ht="13.5" thickBot="1"/>
    <row r="17" spans="2:5" ht="24" thickBot="1">
      <c r="B17" s="22">
        <f>IF(B7='p194'!C18,1," ")</f>
        <v>1</v>
      </c>
      <c r="C17" s="22">
        <f>IF(C7='p194'!C17,1," ")</f>
        <v>1</v>
      </c>
      <c r="D17" s="22">
        <f>IF(D7='p194'!C16,1," ")</f>
        <v>1</v>
      </c>
      <c r="E17" s="22">
        <f>IF(E7='p194'!C5,1," ")</f>
        <v>1</v>
      </c>
    </row>
    <row r="18" ht="24" thickBot="1">
      <c r="E18" s="22">
        <f>IF(SUM(A13:E13)=E7,1," ")</f>
        <v>1</v>
      </c>
    </row>
  </sheetData>
  <sheetProtection/>
  <mergeCells count="3">
    <mergeCell ref="A1:F1"/>
    <mergeCell ref="A2:F2"/>
    <mergeCell ref="A8:F8"/>
  </mergeCells>
  <printOptions/>
  <pageMargins left="1.141732283464567" right="0.7480314960629921" top="1.3385826771653544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فناوري اطلاعات و ارتباطات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7.00390625" style="0" customWidth="1"/>
    <col min="2" max="2" width="19.8515625" style="0" customWidth="1"/>
    <col min="3" max="3" width="27.7109375" style="0" customWidth="1"/>
    <col min="4" max="4" width="51.421875" style="0" customWidth="1"/>
  </cols>
  <sheetData>
    <row r="1" spans="1:4" ht="35.25" customHeight="1" thickBot="1">
      <c r="A1" s="29" t="s">
        <v>75</v>
      </c>
      <c r="B1" s="30"/>
      <c r="C1" s="30" t="s">
        <v>50</v>
      </c>
      <c r="D1" s="31"/>
    </row>
    <row r="2" spans="1:4" ht="24" customHeight="1" thickTop="1">
      <c r="A2" s="1" t="s">
        <v>25</v>
      </c>
      <c r="B2" s="2" t="s">
        <v>14</v>
      </c>
      <c r="C2" s="2" t="s">
        <v>26</v>
      </c>
      <c r="D2" s="3" t="s">
        <v>1</v>
      </c>
    </row>
    <row r="3" spans="1:4" ht="24" customHeight="1">
      <c r="A3" s="4" t="s">
        <v>74</v>
      </c>
      <c r="B3" s="5" t="s">
        <v>15</v>
      </c>
      <c r="C3" s="51">
        <v>1815</v>
      </c>
      <c r="D3" s="6" t="s">
        <v>2</v>
      </c>
    </row>
    <row r="4" spans="1:4" ht="24" customHeight="1">
      <c r="A4" s="7"/>
      <c r="B4" s="5" t="s">
        <v>16</v>
      </c>
      <c r="C4" s="51">
        <v>9</v>
      </c>
      <c r="D4" s="6" t="s">
        <v>3</v>
      </c>
    </row>
    <row r="5" spans="1:4" ht="24" customHeight="1">
      <c r="A5" s="12"/>
      <c r="B5" s="13" t="s">
        <v>17</v>
      </c>
      <c r="C5" s="33">
        <v>20231</v>
      </c>
      <c r="D5" s="14" t="s">
        <v>4</v>
      </c>
    </row>
    <row r="6" spans="1:4" ht="24" customHeight="1">
      <c r="A6" s="67" t="s">
        <v>76</v>
      </c>
      <c r="B6" s="68"/>
      <c r="C6" s="68"/>
      <c r="D6" s="69"/>
    </row>
    <row r="7" spans="1:4" ht="24" customHeight="1">
      <c r="A7" s="7"/>
      <c r="B7" s="5" t="s">
        <v>18</v>
      </c>
      <c r="C7" s="51">
        <v>342.189</v>
      </c>
      <c r="D7" s="6" t="s">
        <v>5</v>
      </c>
    </row>
    <row r="8" spans="1:13" ht="24" customHeight="1">
      <c r="A8" s="7"/>
      <c r="B8" s="5" t="s">
        <v>18</v>
      </c>
      <c r="C8" s="51">
        <v>215.206</v>
      </c>
      <c r="D8" s="6" t="s">
        <v>6</v>
      </c>
      <c r="K8" s="21"/>
      <c r="L8" s="21"/>
      <c r="M8" s="21"/>
    </row>
    <row r="9" spans="1:13" ht="24" customHeight="1">
      <c r="A9" s="4" t="s">
        <v>77</v>
      </c>
      <c r="B9" s="5" t="s">
        <v>19</v>
      </c>
      <c r="C9" s="34">
        <v>981</v>
      </c>
      <c r="D9" s="6" t="s">
        <v>7</v>
      </c>
      <c r="K9" s="21"/>
      <c r="L9" s="21"/>
      <c r="M9" s="21"/>
    </row>
    <row r="10" spans="1:13" ht="24" customHeight="1">
      <c r="A10" s="7"/>
      <c r="B10" s="5" t="s">
        <v>19</v>
      </c>
      <c r="C10" s="34">
        <v>2465</v>
      </c>
      <c r="D10" s="6" t="s">
        <v>47</v>
      </c>
      <c r="K10" s="21"/>
      <c r="L10" s="21"/>
      <c r="M10" s="21"/>
    </row>
    <row r="11" spans="1:13" ht="24" customHeight="1">
      <c r="A11" s="7"/>
      <c r="B11" s="5" t="s">
        <v>20</v>
      </c>
      <c r="C11" s="34">
        <v>5369</v>
      </c>
      <c r="D11" s="52" t="s">
        <v>48</v>
      </c>
      <c r="K11" s="21"/>
      <c r="L11" s="21"/>
      <c r="M11" s="21"/>
    </row>
    <row r="12" spans="1:13" ht="24" customHeight="1">
      <c r="A12" s="7"/>
      <c r="B12" s="5" t="s">
        <v>42</v>
      </c>
      <c r="C12" s="32">
        <v>38</v>
      </c>
      <c r="D12" s="6" t="s">
        <v>45</v>
      </c>
      <c r="K12" s="21"/>
      <c r="L12" s="21"/>
      <c r="M12" s="21"/>
    </row>
    <row r="13" spans="1:13" ht="24" customHeight="1">
      <c r="A13" s="7"/>
      <c r="B13" s="5" t="s">
        <v>42</v>
      </c>
      <c r="C13" s="32">
        <v>36</v>
      </c>
      <c r="D13" s="6" t="s">
        <v>44</v>
      </c>
      <c r="K13" s="21"/>
      <c r="L13" s="21"/>
      <c r="M13" s="21"/>
    </row>
    <row r="14" spans="1:4" ht="24" customHeight="1">
      <c r="A14" s="7"/>
      <c r="B14" s="5" t="s">
        <v>21</v>
      </c>
      <c r="C14" s="32">
        <v>12</v>
      </c>
      <c r="D14" s="6" t="s">
        <v>8</v>
      </c>
    </row>
    <row r="15" spans="1:4" ht="24" customHeight="1">
      <c r="A15" s="7"/>
      <c r="B15" s="5" t="s">
        <v>17</v>
      </c>
      <c r="C15" s="34">
        <v>1026</v>
      </c>
      <c r="D15" s="6" t="s">
        <v>46</v>
      </c>
    </row>
    <row r="16" spans="1:4" ht="24" customHeight="1">
      <c r="A16" s="7"/>
      <c r="B16" s="5" t="s">
        <v>22</v>
      </c>
      <c r="C16" s="34">
        <v>139901758</v>
      </c>
      <c r="D16" s="8" t="s">
        <v>9</v>
      </c>
    </row>
    <row r="17" spans="1:4" ht="24" customHeight="1">
      <c r="A17" s="7"/>
      <c r="B17" s="5" t="s">
        <v>23</v>
      </c>
      <c r="C17" s="34">
        <v>63393305749</v>
      </c>
      <c r="D17" s="8" t="s">
        <v>9</v>
      </c>
    </row>
    <row r="18" spans="1:4" ht="24" customHeight="1">
      <c r="A18" s="7"/>
      <c r="B18" s="5" t="s">
        <v>23</v>
      </c>
      <c r="C18" s="34">
        <v>61795997000</v>
      </c>
      <c r="D18" s="6" t="s">
        <v>10</v>
      </c>
    </row>
    <row r="19" spans="1:4" ht="24" customHeight="1">
      <c r="A19" s="7"/>
      <c r="B19" s="5" t="s">
        <v>43</v>
      </c>
      <c r="C19" s="35">
        <v>0.9748031952249911</v>
      </c>
      <c r="D19" s="6" t="s">
        <v>11</v>
      </c>
    </row>
    <row r="20" spans="1:4" ht="24" customHeight="1">
      <c r="A20" s="7"/>
      <c r="B20" s="5" t="s">
        <v>23</v>
      </c>
      <c r="C20" s="34">
        <v>10168360639</v>
      </c>
      <c r="D20" s="6" t="s">
        <v>12</v>
      </c>
    </row>
    <row r="21" spans="1:4" ht="24" customHeight="1" thickBot="1">
      <c r="A21" s="53" t="s">
        <v>78</v>
      </c>
      <c r="B21" s="10" t="s">
        <v>24</v>
      </c>
      <c r="C21" s="36">
        <v>5</v>
      </c>
      <c r="D21" s="11" t="s">
        <v>13</v>
      </c>
    </row>
    <row r="22" ht="19.5" customHeight="1" thickTop="1"/>
  </sheetData>
  <sheetProtection/>
  <mergeCells count="1">
    <mergeCell ref="A6:D6"/>
  </mergeCells>
  <printOptions/>
  <pageMargins left="0.35433070866141736" right="0.35433070866141736" top="0.3937007874015748" bottom="0.5905511811023623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و مهندسي-واحد آمار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1" sqref="A11:F13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37.5" customHeight="1">
      <c r="A1" s="70" t="s">
        <v>51</v>
      </c>
      <c r="B1" s="70"/>
      <c r="C1" s="70"/>
      <c r="D1" s="70"/>
      <c r="E1" s="70"/>
      <c r="F1" s="70"/>
    </row>
    <row r="2" spans="1:6" ht="29.25" thickBot="1">
      <c r="A2" s="71" t="str">
        <f>'p195'!A1</f>
        <v>تا پایان سال 1395</v>
      </c>
      <c r="B2" s="71"/>
      <c r="C2" s="71"/>
      <c r="D2" s="71"/>
      <c r="E2" s="71"/>
      <c r="F2" s="71"/>
    </row>
    <row r="3" spans="1:6" ht="23.25" thickTop="1">
      <c r="A3" s="15" t="s">
        <v>27</v>
      </c>
      <c r="B3" s="16" t="s">
        <v>28</v>
      </c>
      <c r="C3" s="16" t="s">
        <v>29</v>
      </c>
      <c r="D3" s="16" t="s">
        <v>29</v>
      </c>
      <c r="E3" s="16" t="s">
        <v>30</v>
      </c>
      <c r="F3" s="17" t="s">
        <v>31</v>
      </c>
    </row>
    <row r="4" spans="1:6" ht="22.5">
      <c r="A4" s="18" t="s">
        <v>32</v>
      </c>
      <c r="B4" s="19" t="s">
        <v>33</v>
      </c>
      <c r="C4" s="19" t="s">
        <v>33</v>
      </c>
      <c r="D4" s="19" t="s">
        <v>0</v>
      </c>
      <c r="E4" s="19" t="s">
        <v>34</v>
      </c>
      <c r="F4" s="20"/>
    </row>
    <row r="5" spans="1:6" ht="31.5">
      <c r="A5" s="37">
        <v>0.972928402197167</v>
      </c>
      <c r="B5" s="38">
        <v>54482405000</v>
      </c>
      <c r="C5" s="38">
        <v>55998370360</v>
      </c>
      <c r="D5" s="38">
        <v>117056739</v>
      </c>
      <c r="E5" s="38">
        <v>17568</v>
      </c>
      <c r="F5" s="39" t="s">
        <v>52</v>
      </c>
    </row>
    <row r="6" spans="1:6" ht="31.5">
      <c r="A6" s="37">
        <v>0.9890001217426458</v>
      </c>
      <c r="B6" s="38">
        <v>7313592000</v>
      </c>
      <c r="C6" s="38">
        <v>7394935389</v>
      </c>
      <c r="D6" s="38">
        <v>22845019</v>
      </c>
      <c r="E6" s="38">
        <v>2663</v>
      </c>
      <c r="F6" s="54" t="s">
        <v>67</v>
      </c>
    </row>
    <row r="7" spans="1:6" ht="32.25" thickBot="1">
      <c r="A7" s="37">
        <v>0.9748031952249911</v>
      </c>
      <c r="B7" s="41">
        <v>61795997000</v>
      </c>
      <c r="C7" s="41">
        <v>63393305749</v>
      </c>
      <c r="D7" s="41">
        <v>139901758</v>
      </c>
      <c r="E7" s="41">
        <v>20231</v>
      </c>
      <c r="F7" s="42" t="s">
        <v>41</v>
      </c>
    </row>
    <row r="8" spans="1:6" ht="37.5" thickBot="1" thickTop="1">
      <c r="A8" s="72" t="s">
        <v>35</v>
      </c>
      <c r="B8" s="72"/>
      <c r="C8" s="72"/>
      <c r="D8" s="72"/>
      <c r="E8" s="72"/>
      <c r="F8" s="72"/>
    </row>
    <row r="9" spans="1:6" ht="27.75" thickTop="1">
      <c r="A9" s="43" t="s">
        <v>36</v>
      </c>
      <c r="B9" s="44" t="s">
        <v>37</v>
      </c>
      <c r="C9" s="44" t="s">
        <v>38</v>
      </c>
      <c r="D9" s="44" t="s">
        <v>39</v>
      </c>
      <c r="E9" s="44" t="s">
        <v>40</v>
      </c>
      <c r="F9" s="45" t="s">
        <v>31</v>
      </c>
    </row>
    <row r="10" spans="1:6" ht="19.5">
      <c r="A10" s="46"/>
      <c r="B10" s="47"/>
      <c r="C10" s="47"/>
      <c r="D10" s="47"/>
      <c r="E10" s="47"/>
      <c r="F10" s="48"/>
    </row>
    <row r="11" spans="1:6" ht="31.5">
      <c r="A11" s="49">
        <v>2307</v>
      </c>
      <c r="B11" s="38">
        <v>101</v>
      </c>
      <c r="C11" s="38">
        <v>172</v>
      </c>
      <c r="D11" s="38">
        <v>667</v>
      </c>
      <c r="E11" s="38">
        <v>14321</v>
      </c>
      <c r="F11" s="39" t="s">
        <v>52</v>
      </c>
    </row>
    <row r="12" spans="1:6" ht="31.5">
      <c r="A12" s="49">
        <v>256</v>
      </c>
      <c r="B12" s="38">
        <v>10</v>
      </c>
      <c r="C12" s="38">
        <v>116</v>
      </c>
      <c r="D12" s="38">
        <v>114</v>
      </c>
      <c r="E12" s="38">
        <v>2167</v>
      </c>
      <c r="F12" s="54" t="s">
        <v>67</v>
      </c>
    </row>
    <row r="13" spans="1:6" ht="32.25" thickBot="1">
      <c r="A13" s="41">
        <v>2563</v>
      </c>
      <c r="B13" s="41">
        <v>111</v>
      </c>
      <c r="C13" s="41">
        <v>288</v>
      </c>
      <c r="D13" s="41">
        <v>781</v>
      </c>
      <c r="E13" s="41">
        <v>16488</v>
      </c>
      <c r="F13" s="42" t="s">
        <v>41</v>
      </c>
    </row>
    <row r="14" ht="87.75" customHeight="1" thickTop="1"/>
    <row r="16" ht="13.5" thickBot="1"/>
    <row r="17" spans="2:5" ht="24" thickBot="1">
      <c r="B17" s="22">
        <f>IF(B7='p195'!C18,1," ")</f>
        <v>1</v>
      </c>
      <c r="C17" s="22">
        <f>IF(C7='p195'!C17,1," ")</f>
        <v>1</v>
      </c>
      <c r="D17" s="22">
        <f>IF(D7='p195'!C16,1," ")</f>
        <v>1</v>
      </c>
      <c r="E17" s="22">
        <f>IF(E7='p195'!C5,1," ")</f>
        <v>1</v>
      </c>
    </row>
    <row r="18" ht="24" thickBot="1">
      <c r="E18" s="22">
        <f>IF(SUM(A13:E13)=E7,1," ")</f>
        <v>1</v>
      </c>
    </row>
  </sheetData>
  <sheetProtection/>
  <mergeCells count="3">
    <mergeCell ref="A1:F1"/>
    <mergeCell ref="A2:F2"/>
    <mergeCell ref="A8:F8"/>
  </mergeCells>
  <printOptions/>
  <pageMargins left="1.141732283464567" right="0.7480314960629921" top="1.3385826771653544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1" sqref="A1:D21"/>
    </sheetView>
  </sheetViews>
  <sheetFormatPr defaultColWidth="9.140625" defaultRowHeight="12.75"/>
  <cols>
    <col min="1" max="1" width="37.00390625" style="0" customWidth="1"/>
    <col min="2" max="2" width="19.8515625" style="0" customWidth="1"/>
    <col min="3" max="3" width="27.7109375" style="0" customWidth="1"/>
    <col min="4" max="4" width="51.421875" style="0" customWidth="1"/>
  </cols>
  <sheetData>
    <row r="1" spans="1:4" ht="35.25" customHeight="1" thickBot="1">
      <c r="A1" s="29" t="s">
        <v>80</v>
      </c>
      <c r="B1" s="30"/>
      <c r="C1" s="30" t="s">
        <v>50</v>
      </c>
      <c r="D1" s="31"/>
    </row>
    <row r="2" spans="1:4" ht="24" customHeight="1" thickTop="1">
      <c r="A2" s="1" t="s">
        <v>25</v>
      </c>
      <c r="B2" s="2" t="s">
        <v>14</v>
      </c>
      <c r="C2" s="2" t="s">
        <v>26</v>
      </c>
      <c r="D2" s="3" t="s">
        <v>1</v>
      </c>
    </row>
    <row r="3" spans="1:4" ht="24" customHeight="1">
      <c r="A3" s="4" t="s">
        <v>74</v>
      </c>
      <c r="B3" s="5" t="s">
        <v>15</v>
      </c>
      <c r="C3" s="51">
        <v>1815</v>
      </c>
      <c r="D3" s="6" t="s">
        <v>2</v>
      </c>
    </row>
    <row r="4" spans="1:4" ht="24" customHeight="1">
      <c r="A4" s="7"/>
      <c r="B4" s="5" t="s">
        <v>16</v>
      </c>
      <c r="C4" s="51">
        <v>13</v>
      </c>
      <c r="D4" s="6" t="s">
        <v>3</v>
      </c>
    </row>
    <row r="5" spans="1:4" ht="24" customHeight="1">
      <c r="A5" s="12"/>
      <c r="B5" s="13" t="s">
        <v>17</v>
      </c>
      <c r="C5" s="33">
        <v>21380</v>
      </c>
      <c r="D5" s="14" t="s">
        <v>4</v>
      </c>
    </row>
    <row r="6" spans="1:4" ht="24" customHeight="1">
      <c r="A6" s="67" t="s">
        <v>81</v>
      </c>
      <c r="B6" s="68"/>
      <c r="C6" s="68"/>
      <c r="D6" s="69"/>
    </row>
    <row r="7" spans="1:4" ht="24" customHeight="1">
      <c r="A7" s="7"/>
      <c r="B7" s="5" t="s">
        <v>18</v>
      </c>
      <c r="C7" s="51">
        <v>359.716</v>
      </c>
      <c r="D7" s="6" t="s">
        <v>5</v>
      </c>
    </row>
    <row r="8" spans="1:13" ht="24" customHeight="1">
      <c r="A8" s="7"/>
      <c r="B8" s="5" t="s">
        <v>18</v>
      </c>
      <c r="C8" s="51">
        <v>217.56599999999997</v>
      </c>
      <c r="D8" s="6" t="s">
        <v>6</v>
      </c>
      <c r="K8" s="21"/>
      <c r="L8" s="21"/>
      <c r="M8" s="21"/>
    </row>
    <row r="9" spans="1:13" ht="24" customHeight="1">
      <c r="A9" s="4" t="s">
        <v>82</v>
      </c>
      <c r="B9" s="5" t="s">
        <v>19</v>
      </c>
      <c r="C9" s="34">
        <v>1029</v>
      </c>
      <c r="D9" s="6" t="s">
        <v>7</v>
      </c>
      <c r="K9" s="21"/>
      <c r="L9" s="21"/>
      <c r="M9" s="21"/>
    </row>
    <row r="10" spans="1:13" ht="24" customHeight="1">
      <c r="A10" s="7"/>
      <c r="B10" s="5" t="s">
        <v>19</v>
      </c>
      <c r="C10" s="34">
        <v>2465</v>
      </c>
      <c r="D10" s="6" t="s">
        <v>47</v>
      </c>
      <c r="K10" s="21"/>
      <c r="L10" s="21"/>
      <c r="M10" s="21"/>
    </row>
    <row r="11" spans="1:13" ht="24" customHeight="1">
      <c r="A11" s="7"/>
      <c r="B11" s="5" t="s">
        <v>20</v>
      </c>
      <c r="C11" s="34">
        <v>5554</v>
      </c>
      <c r="D11" s="52" t="s">
        <v>48</v>
      </c>
      <c r="K11" s="21"/>
      <c r="L11" s="21"/>
      <c r="M11" s="21"/>
    </row>
    <row r="12" spans="1:13" ht="24" customHeight="1">
      <c r="A12" s="7"/>
      <c r="B12" s="5" t="s">
        <v>42</v>
      </c>
      <c r="C12" s="32">
        <v>38</v>
      </c>
      <c r="D12" s="6" t="s">
        <v>45</v>
      </c>
      <c r="K12" s="21"/>
      <c r="L12" s="21"/>
      <c r="M12" s="21"/>
    </row>
    <row r="13" spans="1:13" ht="24" customHeight="1">
      <c r="A13" s="7"/>
      <c r="B13" s="5" t="s">
        <v>42</v>
      </c>
      <c r="C13" s="32">
        <v>38</v>
      </c>
      <c r="D13" s="6" t="s">
        <v>44</v>
      </c>
      <c r="K13" s="21"/>
      <c r="L13" s="21"/>
      <c r="M13" s="21"/>
    </row>
    <row r="14" spans="1:4" ht="24" customHeight="1">
      <c r="A14" s="7"/>
      <c r="B14" s="5" t="s">
        <v>21</v>
      </c>
      <c r="C14" s="32">
        <v>15</v>
      </c>
      <c r="D14" s="6" t="s">
        <v>8</v>
      </c>
    </row>
    <row r="15" spans="1:4" ht="24" customHeight="1">
      <c r="A15" s="7"/>
      <c r="B15" s="5" t="s">
        <v>17</v>
      </c>
      <c r="C15" s="34">
        <v>1413</v>
      </c>
      <c r="D15" s="6" t="s">
        <v>46</v>
      </c>
    </row>
    <row r="16" spans="1:4" ht="24" customHeight="1">
      <c r="A16" s="7"/>
      <c r="B16" s="5" t="s">
        <v>22</v>
      </c>
      <c r="C16" s="34">
        <v>152611100</v>
      </c>
      <c r="D16" s="8" t="s">
        <v>9</v>
      </c>
    </row>
    <row r="17" spans="1:4" ht="24" customHeight="1">
      <c r="A17" s="7"/>
      <c r="B17" s="5" t="s">
        <v>23</v>
      </c>
      <c r="C17" s="34">
        <v>76048404589</v>
      </c>
      <c r="D17" s="8" t="s">
        <v>9</v>
      </c>
    </row>
    <row r="18" spans="1:4" ht="24" customHeight="1">
      <c r="A18" s="7"/>
      <c r="B18" s="5" t="s">
        <v>23</v>
      </c>
      <c r="C18" s="34">
        <v>77132701882</v>
      </c>
      <c r="D18" s="6" t="s">
        <v>10</v>
      </c>
    </row>
    <row r="19" spans="1:4" ht="24" customHeight="1">
      <c r="A19" s="7"/>
      <c r="B19" s="5" t="s">
        <v>43</v>
      </c>
      <c r="C19" s="35">
        <v>1.0142579886962788</v>
      </c>
      <c r="D19" s="6" t="s">
        <v>11</v>
      </c>
    </row>
    <row r="20" spans="1:4" ht="24" customHeight="1">
      <c r="A20" s="7"/>
      <c r="B20" s="5" t="s">
        <v>23</v>
      </c>
      <c r="C20" s="34">
        <v>9084183715</v>
      </c>
      <c r="D20" s="6" t="s">
        <v>12</v>
      </c>
    </row>
    <row r="21" spans="1:4" ht="24" customHeight="1" thickBot="1">
      <c r="A21" s="64" t="s">
        <v>83</v>
      </c>
      <c r="B21" s="10" t="s">
        <v>24</v>
      </c>
      <c r="C21" s="36">
        <v>4</v>
      </c>
      <c r="D21" s="11" t="s">
        <v>13</v>
      </c>
    </row>
    <row r="22" ht="19.5" customHeight="1" thickTop="1"/>
  </sheetData>
  <sheetProtection/>
  <mergeCells count="1">
    <mergeCell ref="A6:D6"/>
  </mergeCells>
  <printOptions/>
  <pageMargins left="0.35433070866141736" right="0.35433070866141736" top="0.3937007874015748" bottom="0.5905511811023623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و مهندسي-واحد آمار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" sqref="A1:G20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140625" style="0" customWidth="1"/>
  </cols>
  <sheetData>
    <row r="1" spans="2:7" ht="37.5" customHeight="1">
      <c r="B1" s="70" t="s">
        <v>51</v>
      </c>
      <c r="C1" s="70"/>
      <c r="D1" s="70"/>
      <c r="E1" s="70"/>
      <c r="F1" s="70"/>
      <c r="G1" s="70"/>
    </row>
    <row r="2" spans="2:7" ht="29.25" thickBot="1">
      <c r="B2" s="71" t="s">
        <v>80</v>
      </c>
      <c r="C2" s="71"/>
      <c r="D2" s="71"/>
      <c r="E2" s="71"/>
      <c r="F2" s="71"/>
      <c r="G2" s="71"/>
    </row>
    <row r="3" spans="2:7" ht="23.25" thickTop="1">
      <c r="B3" s="15" t="s">
        <v>27</v>
      </c>
      <c r="C3" s="16" t="s">
        <v>28</v>
      </c>
      <c r="D3" s="16" t="s">
        <v>29</v>
      </c>
      <c r="E3" s="16" t="s">
        <v>29</v>
      </c>
      <c r="F3" s="16" t="s">
        <v>30</v>
      </c>
      <c r="G3" s="17" t="s">
        <v>31</v>
      </c>
    </row>
    <row r="4" spans="2:7" ht="22.5">
      <c r="B4" s="18" t="s">
        <v>32</v>
      </c>
      <c r="C4" s="19" t="s">
        <v>33</v>
      </c>
      <c r="D4" s="19" t="s">
        <v>33</v>
      </c>
      <c r="E4" s="19" t="s">
        <v>0</v>
      </c>
      <c r="F4" s="19" t="s">
        <v>34</v>
      </c>
      <c r="G4" s="20"/>
    </row>
    <row r="5" spans="2:7" ht="31.5">
      <c r="B5" s="37">
        <v>1.0166119975882928</v>
      </c>
      <c r="C5" s="38">
        <v>66996840052</v>
      </c>
      <c r="D5" s="38">
        <v>65902074942</v>
      </c>
      <c r="E5" s="38">
        <v>125869672</v>
      </c>
      <c r="F5" s="38">
        <v>18616</v>
      </c>
      <c r="G5" s="39" t="s">
        <v>52</v>
      </c>
    </row>
    <row r="6" spans="2:7" ht="31.5">
      <c r="B6" s="37">
        <v>0.9989683149114819</v>
      </c>
      <c r="C6" s="38">
        <v>10135861830</v>
      </c>
      <c r="D6" s="38">
        <v>10146329647</v>
      </c>
      <c r="E6" s="38">
        <v>26741428</v>
      </c>
      <c r="F6" s="38">
        <v>2764</v>
      </c>
      <c r="G6" s="54" t="s">
        <v>67</v>
      </c>
    </row>
    <row r="7" spans="2:7" ht="32.25" thickBot="1">
      <c r="B7" s="37">
        <v>1.0142579886962788</v>
      </c>
      <c r="C7" s="41">
        <v>77132701882</v>
      </c>
      <c r="D7" s="41">
        <v>76048404589</v>
      </c>
      <c r="E7" s="41">
        <v>152611100</v>
      </c>
      <c r="F7" s="41">
        <v>21380</v>
      </c>
      <c r="G7" s="42" t="s">
        <v>41</v>
      </c>
    </row>
    <row r="8" spans="2:7" ht="37.5" thickBot="1" thickTop="1">
      <c r="B8" s="72" t="s">
        <v>35</v>
      </c>
      <c r="C8" s="72"/>
      <c r="D8" s="72"/>
      <c r="E8" s="72"/>
      <c r="F8" s="72"/>
      <c r="G8" s="72"/>
    </row>
    <row r="9" spans="1:7" ht="27.75" thickTop="1">
      <c r="A9" s="43" t="s">
        <v>79</v>
      </c>
      <c r="B9" s="60" t="s">
        <v>36</v>
      </c>
      <c r="C9" s="44" t="s">
        <v>37</v>
      </c>
      <c r="D9" s="44" t="s">
        <v>38</v>
      </c>
      <c r="E9" s="44" t="s">
        <v>39</v>
      </c>
      <c r="F9" s="44" t="s">
        <v>40</v>
      </c>
      <c r="G9" s="45" t="s">
        <v>31</v>
      </c>
    </row>
    <row r="10" spans="1:7" ht="19.5">
      <c r="A10" s="46"/>
      <c r="B10" s="61"/>
      <c r="C10" s="47"/>
      <c r="D10" s="47"/>
      <c r="E10" s="47"/>
      <c r="F10" s="47"/>
      <c r="G10" s="48"/>
    </row>
    <row r="11" spans="1:7" ht="31.5">
      <c r="A11" s="49">
        <v>204</v>
      </c>
      <c r="B11" s="62">
        <v>2496</v>
      </c>
      <c r="C11" s="38">
        <v>92</v>
      </c>
      <c r="D11" s="38">
        <v>191</v>
      </c>
      <c r="E11" s="38">
        <v>518</v>
      </c>
      <c r="F11" s="38">
        <v>15115</v>
      </c>
      <c r="G11" s="39" t="s">
        <v>52</v>
      </c>
    </row>
    <row r="12" spans="1:7" ht="31.5">
      <c r="A12" s="49">
        <v>28</v>
      </c>
      <c r="B12" s="62">
        <v>268</v>
      </c>
      <c r="C12" s="38">
        <v>10</v>
      </c>
      <c r="D12" s="38">
        <v>124</v>
      </c>
      <c r="E12" s="38">
        <v>92</v>
      </c>
      <c r="F12" s="38">
        <v>2242</v>
      </c>
      <c r="G12" s="54" t="s">
        <v>67</v>
      </c>
    </row>
    <row r="13" spans="1:7" ht="32.25" thickBot="1">
      <c r="A13" s="50">
        <v>232</v>
      </c>
      <c r="B13" s="63">
        <v>2764</v>
      </c>
      <c r="C13" s="41">
        <v>102</v>
      </c>
      <c r="D13" s="41">
        <v>315</v>
      </c>
      <c r="E13" s="41">
        <v>610</v>
      </c>
      <c r="F13" s="41">
        <v>17357</v>
      </c>
      <c r="G13" s="42" t="s">
        <v>41</v>
      </c>
    </row>
    <row r="14" ht="87.75" customHeight="1" thickTop="1"/>
    <row r="16" ht="13.5" thickBot="1"/>
    <row r="17" spans="3:6" ht="24" thickBot="1">
      <c r="C17" s="22">
        <v>1</v>
      </c>
      <c r="D17" s="22">
        <v>1</v>
      </c>
      <c r="E17" s="22">
        <v>1</v>
      </c>
      <c r="F17" s="22">
        <v>1</v>
      </c>
    </row>
    <row r="18" ht="24" thickBot="1">
      <c r="F18" s="22">
        <v>1</v>
      </c>
    </row>
  </sheetData>
  <sheetProtection/>
  <mergeCells count="3">
    <mergeCell ref="B1:G1"/>
    <mergeCell ref="B2:G2"/>
    <mergeCell ref="B8:G8"/>
  </mergeCells>
  <printOptions/>
  <pageMargins left="1.141732283464567" right="0.7480314960629921" top="1.3385826771653544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1" sqref="A1:D21"/>
    </sheetView>
  </sheetViews>
  <sheetFormatPr defaultColWidth="9.140625" defaultRowHeight="12.75"/>
  <cols>
    <col min="1" max="1" width="37.00390625" style="0" customWidth="1"/>
    <col min="2" max="2" width="19.8515625" style="0" customWidth="1"/>
    <col min="3" max="3" width="27.7109375" style="0" customWidth="1"/>
    <col min="4" max="4" width="51.421875" style="0" customWidth="1"/>
  </cols>
  <sheetData>
    <row r="1" spans="1:4" ht="35.25" customHeight="1" thickBot="1">
      <c r="A1" s="29" t="s">
        <v>84</v>
      </c>
      <c r="B1" s="30"/>
      <c r="C1" s="30" t="s">
        <v>50</v>
      </c>
      <c r="D1" s="31"/>
    </row>
    <row r="2" spans="1:4" ht="24" customHeight="1" thickTop="1">
      <c r="A2" s="1" t="s">
        <v>25</v>
      </c>
      <c r="B2" s="2" t="s">
        <v>14</v>
      </c>
      <c r="C2" s="2" t="s">
        <v>26</v>
      </c>
      <c r="D2" s="3" t="s">
        <v>1</v>
      </c>
    </row>
    <row r="3" spans="1:4" ht="24" customHeight="1">
      <c r="A3" s="4" t="s">
        <v>74</v>
      </c>
      <c r="B3" s="5" t="s">
        <v>15</v>
      </c>
      <c r="C3" s="51">
        <v>1815</v>
      </c>
      <c r="D3" s="6" t="s">
        <v>2</v>
      </c>
    </row>
    <row r="4" spans="1:4" ht="24" customHeight="1">
      <c r="A4" s="7"/>
      <c r="B4" s="5" t="s">
        <v>16</v>
      </c>
      <c r="C4" s="51">
        <v>13</v>
      </c>
      <c r="D4" s="6" t="s">
        <v>3</v>
      </c>
    </row>
    <row r="5" spans="1:4" ht="24" customHeight="1">
      <c r="A5" s="12"/>
      <c r="B5" s="13" t="s">
        <v>17</v>
      </c>
      <c r="C5" s="33">
        <v>22628</v>
      </c>
      <c r="D5" s="14" t="s">
        <v>4</v>
      </c>
    </row>
    <row r="6" spans="1:4" ht="24" customHeight="1">
      <c r="A6" s="67" t="s">
        <v>85</v>
      </c>
      <c r="B6" s="68"/>
      <c r="C6" s="68"/>
      <c r="D6" s="69"/>
    </row>
    <row r="7" spans="1:4" ht="24" customHeight="1">
      <c r="A7" s="7"/>
      <c r="B7" s="5" t="s">
        <v>18</v>
      </c>
      <c r="C7" s="51">
        <v>403.21060000000006</v>
      </c>
      <c r="D7" s="6" t="s">
        <v>5</v>
      </c>
    </row>
    <row r="8" spans="1:13" ht="24" customHeight="1">
      <c r="A8" s="7"/>
      <c r="B8" s="5" t="s">
        <v>18</v>
      </c>
      <c r="C8" s="51">
        <v>232.20299999999997</v>
      </c>
      <c r="D8" s="6" t="s">
        <v>6</v>
      </c>
      <c r="K8" s="21"/>
      <c r="L8" s="21"/>
      <c r="M8" s="21"/>
    </row>
    <row r="9" spans="1:13" ht="24" customHeight="1">
      <c r="A9" s="4" t="s">
        <v>86</v>
      </c>
      <c r="B9" s="5" t="s">
        <v>19</v>
      </c>
      <c r="C9" s="34">
        <v>1121</v>
      </c>
      <c r="D9" s="6" t="s">
        <v>7</v>
      </c>
      <c r="K9" s="21"/>
      <c r="L9" s="21"/>
      <c r="M9" s="21"/>
    </row>
    <row r="10" spans="1:13" ht="24" customHeight="1">
      <c r="A10" s="7"/>
      <c r="B10" s="5" t="s">
        <v>19</v>
      </c>
      <c r="C10" s="34">
        <v>2465</v>
      </c>
      <c r="D10" s="6" t="s">
        <v>47</v>
      </c>
      <c r="K10" s="21"/>
      <c r="L10" s="21"/>
      <c r="M10" s="21"/>
    </row>
    <row r="11" spans="1:13" ht="24" customHeight="1">
      <c r="A11" s="7"/>
      <c r="B11" s="5" t="s">
        <v>20</v>
      </c>
      <c r="C11" s="34">
        <v>6084</v>
      </c>
      <c r="D11" s="52" t="s">
        <v>48</v>
      </c>
      <c r="K11" s="21"/>
      <c r="L11" s="21"/>
      <c r="M11" s="21"/>
    </row>
    <row r="12" spans="1:13" ht="24" customHeight="1">
      <c r="A12" s="7"/>
      <c r="B12" s="5" t="s">
        <v>42</v>
      </c>
      <c r="C12" s="32">
        <v>40</v>
      </c>
      <c r="D12" s="6" t="s">
        <v>45</v>
      </c>
      <c r="K12" s="21"/>
      <c r="L12" s="21"/>
      <c r="M12" s="21"/>
    </row>
    <row r="13" spans="1:13" ht="24" customHeight="1">
      <c r="A13" s="7"/>
      <c r="B13" s="5" t="s">
        <v>42</v>
      </c>
      <c r="C13" s="32">
        <v>37</v>
      </c>
      <c r="D13" s="6" t="s">
        <v>44</v>
      </c>
      <c r="K13" s="21"/>
      <c r="L13" s="21"/>
      <c r="M13" s="21"/>
    </row>
    <row r="14" spans="1:4" ht="24" customHeight="1">
      <c r="A14" s="7"/>
      <c r="B14" s="5" t="s">
        <v>21</v>
      </c>
      <c r="C14" s="32">
        <v>16</v>
      </c>
      <c r="D14" s="6" t="s">
        <v>8</v>
      </c>
    </row>
    <row r="15" spans="1:4" ht="24" customHeight="1">
      <c r="A15" s="7"/>
      <c r="B15" s="5" t="s">
        <v>17</v>
      </c>
      <c r="C15" s="34">
        <v>1408</v>
      </c>
      <c r="D15" s="6" t="s">
        <v>46</v>
      </c>
    </row>
    <row r="16" spans="1:4" ht="24" customHeight="1">
      <c r="A16" s="7"/>
      <c r="B16" s="5" t="s">
        <v>22</v>
      </c>
      <c r="C16" s="34">
        <v>156001215</v>
      </c>
      <c r="D16" s="8" t="s">
        <v>9</v>
      </c>
    </row>
    <row r="17" spans="1:4" ht="24" customHeight="1">
      <c r="A17" s="7"/>
      <c r="B17" s="5" t="s">
        <v>23</v>
      </c>
      <c r="C17" s="34">
        <v>82831537923</v>
      </c>
      <c r="D17" s="8" t="s">
        <v>9</v>
      </c>
    </row>
    <row r="18" spans="1:4" ht="24" customHeight="1">
      <c r="A18" s="7"/>
      <c r="B18" s="5" t="s">
        <v>23</v>
      </c>
      <c r="C18" s="34">
        <v>81989492928</v>
      </c>
      <c r="D18" s="6" t="s">
        <v>10</v>
      </c>
    </row>
    <row r="19" spans="1:4" ht="24" customHeight="1">
      <c r="A19" s="7"/>
      <c r="B19" s="5" t="s">
        <v>43</v>
      </c>
      <c r="C19" s="35">
        <v>0.9898342465187262</v>
      </c>
      <c r="D19" s="6" t="s">
        <v>11</v>
      </c>
    </row>
    <row r="20" spans="1:4" ht="24" customHeight="1">
      <c r="A20" s="7"/>
      <c r="B20" s="5" t="s">
        <v>23</v>
      </c>
      <c r="C20" s="34">
        <v>9926797441</v>
      </c>
      <c r="D20" s="6" t="s">
        <v>12</v>
      </c>
    </row>
    <row r="21" spans="1:4" ht="24" customHeight="1" thickBot="1">
      <c r="A21" s="64" t="s">
        <v>87</v>
      </c>
      <c r="B21" s="10" t="s">
        <v>24</v>
      </c>
      <c r="C21" s="36">
        <v>6</v>
      </c>
      <c r="D21" s="11" t="s">
        <v>13</v>
      </c>
    </row>
    <row r="22" ht="19.5" customHeight="1" thickTop="1"/>
  </sheetData>
  <sheetProtection/>
  <mergeCells count="1">
    <mergeCell ref="A6:D6"/>
  </mergeCells>
  <printOptions/>
  <pageMargins left="0.35433070866141736" right="0.35433070866141736" top="0.3937007874015748" bottom="0.5905511811023623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و مهندسي-واحد آمار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" sqref="A1:G13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140625" style="0" customWidth="1"/>
  </cols>
  <sheetData>
    <row r="1" spans="2:7" ht="37.5" customHeight="1">
      <c r="B1" s="70" t="s">
        <v>51</v>
      </c>
      <c r="C1" s="70"/>
      <c r="D1" s="70"/>
      <c r="E1" s="70"/>
      <c r="F1" s="70"/>
      <c r="G1" s="70"/>
    </row>
    <row r="2" spans="2:7" ht="29.25" thickBot="1">
      <c r="B2" s="71" t="s">
        <v>84</v>
      </c>
      <c r="C2" s="71"/>
      <c r="D2" s="71"/>
      <c r="E2" s="71"/>
      <c r="F2" s="71"/>
      <c r="G2" s="71"/>
    </row>
    <row r="3" spans="2:7" ht="23.25" thickTop="1">
      <c r="B3" s="15" t="s">
        <v>27</v>
      </c>
      <c r="C3" s="16" t="s">
        <v>28</v>
      </c>
      <c r="D3" s="16" t="s">
        <v>29</v>
      </c>
      <c r="E3" s="16" t="s">
        <v>29</v>
      </c>
      <c r="F3" s="16" t="s">
        <v>30</v>
      </c>
      <c r="G3" s="17" t="s">
        <v>31</v>
      </c>
    </row>
    <row r="4" spans="2:7" ht="22.5">
      <c r="B4" s="18" t="s">
        <v>32</v>
      </c>
      <c r="C4" s="19" t="s">
        <v>33</v>
      </c>
      <c r="D4" s="19" t="s">
        <v>33</v>
      </c>
      <c r="E4" s="19" t="s">
        <v>0</v>
      </c>
      <c r="F4" s="19" t="s">
        <v>34</v>
      </c>
      <c r="G4" s="20"/>
    </row>
    <row r="5" spans="2:7" ht="31.5">
      <c r="B5" s="37">
        <v>0.9900444455801855</v>
      </c>
      <c r="C5" s="38">
        <v>71696338858</v>
      </c>
      <c r="D5" s="38">
        <v>72417293161</v>
      </c>
      <c r="E5" s="38">
        <v>130450779</v>
      </c>
      <c r="F5" s="38">
        <v>19738</v>
      </c>
      <c r="G5" s="39" t="s">
        <v>52</v>
      </c>
    </row>
    <row r="6" spans="2:7" ht="31.5">
      <c r="B6" s="37">
        <v>0.9883725901620978</v>
      </c>
      <c r="C6" s="38">
        <v>10293154070</v>
      </c>
      <c r="D6" s="38">
        <v>10414244762</v>
      </c>
      <c r="E6" s="38">
        <v>25550436</v>
      </c>
      <c r="F6" s="38">
        <v>2890</v>
      </c>
      <c r="G6" s="54" t="s">
        <v>67</v>
      </c>
    </row>
    <row r="7" spans="2:7" ht="32.25" thickBot="1">
      <c r="B7" s="37">
        <v>0.9898342465187262</v>
      </c>
      <c r="C7" s="41">
        <v>81989492928</v>
      </c>
      <c r="D7" s="41">
        <v>82831537923</v>
      </c>
      <c r="E7" s="41">
        <v>156001215</v>
      </c>
      <c r="F7" s="41">
        <v>22628</v>
      </c>
      <c r="G7" s="42" t="s">
        <v>41</v>
      </c>
    </row>
    <row r="8" spans="2:7" ht="37.5" thickBot="1" thickTop="1">
      <c r="B8" s="72" t="s">
        <v>35</v>
      </c>
      <c r="C8" s="72"/>
      <c r="D8" s="72"/>
      <c r="E8" s="72"/>
      <c r="F8" s="72"/>
      <c r="G8" s="72"/>
    </row>
    <row r="9" spans="1:7" ht="27.75" thickTop="1">
      <c r="A9" s="43" t="s">
        <v>79</v>
      </c>
      <c r="B9" s="60" t="s">
        <v>36</v>
      </c>
      <c r="C9" s="44" t="s">
        <v>37</v>
      </c>
      <c r="D9" s="44" t="s">
        <v>38</v>
      </c>
      <c r="E9" s="44" t="s">
        <v>39</v>
      </c>
      <c r="F9" s="44" t="s">
        <v>40</v>
      </c>
      <c r="G9" s="45" t="s">
        <v>31</v>
      </c>
    </row>
    <row r="10" spans="1:7" ht="19.5">
      <c r="A10" s="46"/>
      <c r="B10" s="61"/>
      <c r="C10" s="47"/>
      <c r="D10" s="47"/>
      <c r="E10" s="47"/>
      <c r="F10" s="47"/>
      <c r="G10" s="48"/>
    </row>
    <row r="11" spans="1:7" ht="31.5">
      <c r="A11" s="49">
        <v>204</v>
      </c>
      <c r="B11" s="62">
        <v>2587</v>
      </c>
      <c r="C11" s="38">
        <v>99</v>
      </c>
      <c r="D11" s="38">
        <v>193</v>
      </c>
      <c r="E11" s="38">
        <v>554</v>
      </c>
      <c r="F11" s="38">
        <v>16101</v>
      </c>
      <c r="G11" s="39" t="s">
        <v>52</v>
      </c>
    </row>
    <row r="12" spans="1:7" ht="31.5">
      <c r="A12" s="49">
        <v>28</v>
      </c>
      <c r="B12" s="62">
        <v>279</v>
      </c>
      <c r="C12" s="38">
        <v>11</v>
      </c>
      <c r="D12" s="38">
        <v>129</v>
      </c>
      <c r="E12" s="38">
        <v>97</v>
      </c>
      <c r="F12" s="38">
        <v>2346</v>
      </c>
      <c r="G12" s="54" t="s">
        <v>67</v>
      </c>
    </row>
    <row r="13" spans="1:7" ht="32.25" thickBot="1">
      <c r="A13" s="50">
        <v>232</v>
      </c>
      <c r="B13" s="63">
        <v>2866</v>
      </c>
      <c r="C13" s="41">
        <v>110</v>
      </c>
      <c r="D13" s="41">
        <v>322</v>
      </c>
      <c r="E13" s="41">
        <v>651</v>
      </c>
      <c r="F13" s="41">
        <v>18447</v>
      </c>
      <c r="G13" s="42" t="s">
        <v>41</v>
      </c>
    </row>
    <row r="14" ht="87.75" customHeight="1" thickTop="1"/>
    <row r="16" ht="13.5" thickBot="1"/>
    <row r="17" spans="3:6" ht="24" thickBot="1">
      <c r="C17" s="22">
        <f>IF(C7='p197'!C18,1," ")</f>
        <v>1</v>
      </c>
      <c r="D17" s="22">
        <f>IF(D7='p197'!C17,1," ")</f>
        <v>1</v>
      </c>
      <c r="E17" s="22">
        <f>IF(E7='p197'!C16,1," ")</f>
        <v>1</v>
      </c>
      <c r="F17" s="22">
        <f>IF(F7='p197'!C5,1," ")</f>
        <v>1</v>
      </c>
    </row>
    <row r="18" ht="24" thickBot="1">
      <c r="F18" s="22">
        <f>IF(SUM(A13:F13)=F7,1," ")</f>
        <v>1</v>
      </c>
    </row>
  </sheetData>
  <sheetProtection/>
  <mergeCells count="3">
    <mergeCell ref="B1:G1"/>
    <mergeCell ref="B2:G2"/>
    <mergeCell ref="B8:G8"/>
  </mergeCells>
  <printOptions/>
  <pageMargins left="1.141732283464567" right="0.7480314960629921" top="1.3385826771653544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7.00390625" style="0" customWidth="1"/>
    <col min="2" max="2" width="19.8515625" style="0" customWidth="1"/>
    <col min="3" max="3" width="27.7109375" style="0" customWidth="1"/>
    <col min="4" max="4" width="51.421875" style="0" customWidth="1"/>
  </cols>
  <sheetData>
    <row r="1" spans="1:4" ht="35.25" customHeight="1" thickBot="1">
      <c r="A1" s="29" t="s">
        <v>49</v>
      </c>
      <c r="B1" s="30"/>
      <c r="C1" s="30" t="s">
        <v>50</v>
      </c>
      <c r="D1" s="31"/>
    </row>
    <row r="2" spans="1:4" ht="24" customHeight="1" thickTop="1">
      <c r="A2" s="1" t="s">
        <v>25</v>
      </c>
      <c r="B2" s="2" t="s">
        <v>14</v>
      </c>
      <c r="C2" s="2" t="s">
        <v>26</v>
      </c>
      <c r="D2" s="3" t="s">
        <v>1</v>
      </c>
    </row>
    <row r="3" spans="1:4" ht="24" customHeight="1">
      <c r="A3" s="4" t="s">
        <v>52</v>
      </c>
      <c r="B3" s="5" t="s">
        <v>15</v>
      </c>
      <c r="C3" s="32">
        <v>416</v>
      </c>
      <c r="D3" s="6" t="s">
        <v>2</v>
      </c>
    </row>
    <row r="4" spans="1:4" ht="24" customHeight="1">
      <c r="A4" s="7"/>
      <c r="B4" s="5" t="s">
        <v>16</v>
      </c>
      <c r="C4" s="51">
        <v>5</v>
      </c>
      <c r="D4" s="6" t="s">
        <v>3</v>
      </c>
    </row>
    <row r="5" spans="1:4" ht="24" customHeight="1">
      <c r="A5" s="12"/>
      <c r="B5" s="13" t="s">
        <v>17</v>
      </c>
      <c r="C5" s="33">
        <v>12136</v>
      </c>
      <c r="D5" s="14" t="s">
        <v>4</v>
      </c>
    </row>
    <row r="6" spans="1:4" ht="24" customHeight="1">
      <c r="A6" s="67" t="s">
        <v>53</v>
      </c>
      <c r="B6" s="68"/>
      <c r="C6" s="68"/>
      <c r="D6" s="69"/>
    </row>
    <row r="7" spans="1:4" ht="24" customHeight="1">
      <c r="A7" s="7"/>
      <c r="B7" s="5" t="s">
        <v>18</v>
      </c>
      <c r="C7" s="51">
        <v>176</v>
      </c>
      <c r="D7" s="6" t="s">
        <v>5</v>
      </c>
    </row>
    <row r="8" spans="1:13" ht="24" customHeight="1">
      <c r="A8" s="7"/>
      <c r="B8" s="5" t="s">
        <v>18</v>
      </c>
      <c r="C8" s="51">
        <v>128</v>
      </c>
      <c r="D8" s="6" t="s">
        <v>6</v>
      </c>
      <c r="K8" s="21"/>
      <c r="L8" s="21"/>
      <c r="M8" s="21"/>
    </row>
    <row r="9" spans="1:13" ht="24" customHeight="1">
      <c r="A9" s="4" t="s">
        <v>58</v>
      </c>
      <c r="B9" s="5" t="s">
        <v>19</v>
      </c>
      <c r="C9" s="34">
        <v>477</v>
      </c>
      <c r="D9" s="6" t="s">
        <v>7</v>
      </c>
      <c r="K9" s="21"/>
      <c r="L9" s="21"/>
      <c r="M9" s="21"/>
    </row>
    <row r="10" spans="1:13" ht="24" customHeight="1">
      <c r="A10" s="7"/>
      <c r="B10" s="5" t="s">
        <v>19</v>
      </c>
      <c r="C10" s="34">
        <v>2466</v>
      </c>
      <c r="D10" s="6" t="s">
        <v>47</v>
      </c>
      <c r="K10" s="21"/>
      <c r="L10" s="21"/>
      <c r="M10" s="21"/>
    </row>
    <row r="11" spans="1:13" ht="24" customHeight="1">
      <c r="A11" s="7"/>
      <c r="B11" s="5" t="s">
        <v>20</v>
      </c>
      <c r="C11" s="34">
        <v>2044</v>
      </c>
      <c r="D11" s="52" t="s">
        <v>48</v>
      </c>
      <c r="K11" s="21"/>
      <c r="L11" s="21"/>
      <c r="M11" s="21"/>
    </row>
    <row r="12" spans="1:13" ht="24" customHeight="1">
      <c r="A12" s="7"/>
      <c r="B12" s="5" t="s">
        <v>42</v>
      </c>
      <c r="C12" s="32">
        <v>28</v>
      </c>
      <c r="D12" s="6" t="s">
        <v>45</v>
      </c>
      <c r="K12" s="21"/>
      <c r="L12" s="21"/>
      <c r="M12" s="21"/>
    </row>
    <row r="13" spans="1:13" ht="24" customHeight="1">
      <c r="A13" s="7"/>
      <c r="B13" s="5" t="s">
        <v>42</v>
      </c>
      <c r="C13" s="32">
        <v>23</v>
      </c>
      <c r="D13" s="6" t="s">
        <v>44</v>
      </c>
      <c r="K13" s="21"/>
      <c r="L13" s="21"/>
      <c r="M13" s="21"/>
    </row>
    <row r="14" spans="1:4" ht="24" customHeight="1">
      <c r="A14" s="7"/>
      <c r="B14" s="5" t="s">
        <v>21</v>
      </c>
      <c r="C14" s="32">
        <v>12</v>
      </c>
      <c r="D14" s="6" t="s">
        <v>8</v>
      </c>
    </row>
    <row r="15" spans="1:4" ht="24" customHeight="1">
      <c r="A15" s="7"/>
      <c r="B15" s="5" t="s">
        <v>17</v>
      </c>
      <c r="C15" s="34">
        <v>1654</v>
      </c>
      <c r="D15" s="6" t="s">
        <v>46</v>
      </c>
    </row>
    <row r="16" spans="1:4" ht="24" customHeight="1">
      <c r="A16" s="7"/>
      <c r="B16" s="5" t="s">
        <v>22</v>
      </c>
      <c r="C16" s="34">
        <v>91353486</v>
      </c>
      <c r="D16" s="8" t="s">
        <v>9</v>
      </c>
    </row>
    <row r="17" spans="1:4" ht="24" customHeight="1">
      <c r="A17" s="7"/>
      <c r="B17" s="5" t="s">
        <v>23</v>
      </c>
      <c r="C17" s="34">
        <v>12425803703</v>
      </c>
      <c r="D17" s="8" t="s">
        <v>9</v>
      </c>
    </row>
    <row r="18" spans="1:4" ht="24" customHeight="1">
      <c r="A18" s="7"/>
      <c r="B18" s="5" t="s">
        <v>23</v>
      </c>
      <c r="C18" s="34">
        <v>10797690719</v>
      </c>
      <c r="D18" s="6" t="s">
        <v>10</v>
      </c>
    </row>
    <row r="19" spans="1:4" ht="24" customHeight="1">
      <c r="A19" s="7"/>
      <c r="B19" s="5" t="s">
        <v>43</v>
      </c>
      <c r="C19" s="35">
        <v>0.868973225159921</v>
      </c>
      <c r="D19" s="6" t="s">
        <v>11</v>
      </c>
    </row>
    <row r="20" spans="1:4" ht="24" customHeight="1">
      <c r="A20" s="7"/>
      <c r="B20" s="5" t="s">
        <v>23</v>
      </c>
      <c r="C20" s="34">
        <v>2831209858</v>
      </c>
      <c r="D20" s="6" t="s">
        <v>12</v>
      </c>
    </row>
    <row r="21" spans="1:4" ht="24" customHeight="1" thickBot="1">
      <c r="A21" s="9" t="s">
        <v>54</v>
      </c>
      <c r="B21" s="10" t="s">
        <v>24</v>
      </c>
      <c r="C21" s="36">
        <v>5</v>
      </c>
      <c r="D21" s="11" t="s">
        <v>13</v>
      </c>
    </row>
    <row r="22" ht="19.5" customHeight="1" thickTop="1"/>
  </sheetData>
  <sheetProtection/>
  <mergeCells count="1">
    <mergeCell ref="A6:D6"/>
  </mergeCells>
  <printOptions/>
  <pageMargins left="0.35433070866141736" right="0.35433070866141736" top="0.3937007874015748" bottom="0.5905511811023623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مهندسي-دفتر فناوري اطلاعات و ارتباطات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2" width="19.8515625" style="0" customWidth="1"/>
    <col min="3" max="3" width="27.7109375" style="0" customWidth="1"/>
    <col min="4" max="4" width="51.421875" style="0" customWidth="1"/>
  </cols>
  <sheetData>
    <row r="1" spans="1:4" ht="35.25" customHeight="1" thickBot="1">
      <c r="A1" s="29" t="s">
        <v>90</v>
      </c>
      <c r="B1" s="30"/>
      <c r="C1" s="30" t="s">
        <v>50</v>
      </c>
      <c r="D1" s="31"/>
    </row>
    <row r="2" spans="1:4" ht="24" customHeight="1" thickTop="1">
      <c r="A2" s="1" t="s">
        <v>25</v>
      </c>
      <c r="B2" s="2" t="s">
        <v>14</v>
      </c>
      <c r="C2" s="2" t="s">
        <v>26</v>
      </c>
      <c r="D2" s="3" t="s">
        <v>1</v>
      </c>
    </row>
    <row r="3" spans="1:4" ht="24" customHeight="1">
      <c r="A3" s="4" t="s">
        <v>74</v>
      </c>
      <c r="B3" s="5" t="s">
        <v>15</v>
      </c>
      <c r="C3" s="51">
        <v>1815</v>
      </c>
      <c r="D3" s="6" t="s">
        <v>2</v>
      </c>
    </row>
    <row r="4" spans="1:4" ht="24" customHeight="1">
      <c r="A4" s="7"/>
      <c r="B4" s="5" t="s">
        <v>16</v>
      </c>
      <c r="C4" s="51">
        <v>13</v>
      </c>
      <c r="D4" s="6" t="s">
        <v>3</v>
      </c>
    </row>
    <row r="5" spans="1:4" ht="24" customHeight="1">
      <c r="A5" s="12"/>
      <c r="B5" s="13" t="s">
        <v>17</v>
      </c>
      <c r="C5" s="33">
        <v>23341</v>
      </c>
      <c r="D5" s="14" t="s">
        <v>4</v>
      </c>
    </row>
    <row r="6" spans="1:4" ht="24" customHeight="1">
      <c r="A6" s="67" t="s">
        <v>88</v>
      </c>
      <c r="B6" s="68"/>
      <c r="C6" s="68"/>
      <c r="D6" s="69"/>
    </row>
    <row r="7" spans="1:4" ht="24" customHeight="1">
      <c r="A7" s="7"/>
      <c r="B7" s="5" t="s">
        <v>18</v>
      </c>
      <c r="C7" s="51">
        <v>413.88160000000005</v>
      </c>
      <c r="D7" s="6" t="s">
        <v>5</v>
      </c>
    </row>
    <row r="8" spans="1:13" ht="24" customHeight="1">
      <c r="A8" s="7"/>
      <c r="B8" s="5" t="s">
        <v>18</v>
      </c>
      <c r="C8" s="51">
        <v>236.24099999999999</v>
      </c>
      <c r="D8" s="6" t="s">
        <v>6</v>
      </c>
      <c r="K8" s="21"/>
      <c r="L8" s="21"/>
      <c r="M8" s="21"/>
    </row>
    <row r="9" spans="1:13" ht="24" customHeight="1">
      <c r="A9" s="4" t="s">
        <v>89</v>
      </c>
      <c r="B9" s="5" t="s">
        <v>19</v>
      </c>
      <c r="C9" s="34">
        <v>1184</v>
      </c>
      <c r="D9" s="6" t="s">
        <v>7</v>
      </c>
      <c r="K9" s="21"/>
      <c r="L9" s="21"/>
      <c r="M9" s="21"/>
    </row>
    <row r="10" spans="1:13" ht="24" customHeight="1">
      <c r="A10" s="7"/>
      <c r="B10" s="5" t="s">
        <v>19</v>
      </c>
      <c r="C10" s="34">
        <v>2465</v>
      </c>
      <c r="D10" s="6" t="s">
        <v>47</v>
      </c>
      <c r="K10" s="21"/>
      <c r="L10" s="21"/>
      <c r="M10" s="21"/>
    </row>
    <row r="11" spans="1:13" ht="24" customHeight="1">
      <c r="A11" s="7"/>
      <c r="B11" s="5" t="s">
        <v>20</v>
      </c>
      <c r="C11" s="34">
        <v>6247</v>
      </c>
      <c r="D11" s="52" t="s">
        <v>48</v>
      </c>
      <c r="K11" s="21"/>
      <c r="L11" s="21"/>
      <c r="M11" s="21"/>
    </row>
    <row r="12" spans="1:13" ht="24" customHeight="1">
      <c r="A12" s="7"/>
      <c r="B12" s="5" t="s">
        <v>42</v>
      </c>
      <c r="C12" s="32">
        <v>44</v>
      </c>
      <c r="D12" s="6" t="s">
        <v>45</v>
      </c>
      <c r="K12" s="21"/>
      <c r="L12" s="21"/>
      <c r="M12" s="21"/>
    </row>
    <row r="13" spans="1:13" ht="24" customHeight="1">
      <c r="A13" s="7"/>
      <c r="B13" s="5" t="s">
        <v>42</v>
      </c>
      <c r="C13" s="32">
        <v>39</v>
      </c>
      <c r="D13" s="6" t="s">
        <v>44</v>
      </c>
      <c r="K13" s="21"/>
      <c r="L13" s="21"/>
      <c r="M13" s="21"/>
    </row>
    <row r="14" spans="1:4" ht="24" customHeight="1">
      <c r="A14" s="7"/>
      <c r="B14" s="5" t="s">
        <v>21</v>
      </c>
      <c r="C14" s="32">
        <v>16</v>
      </c>
      <c r="D14" s="6" t="s">
        <v>8</v>
      </c>
    </row>
    <row r="15" spans="1:4" ht="24" customHeight="1">
      <c r="A15" s="7"/>
      <c r="B15" s="5" t="s">
        <v>17</v>
      </c>
      <c r="C15" s="34">
        <v>1002</v>
      </c>
      <c r="D15" s="6" t="s">
        <v>46</v>
      </c>
    </row>
    <row r="16" spans="1:4" ht="24" customHeight="1">
      <c r="A16" s="7"/>
      <c r="B16" s="5" t="s">
        <v>22</v>
      </c>
      <c r="C16" s="34">
        <v>162062983</v>
      </c>
      <c r="D16" s="8" t="s">
        <v>9</v>
      </c>
    </row>
    <row r="17" spans="1:4" ht="24" customHeight="1">
      <c r="A17" s="7"/>
      <c r="B17" s="5" t="s">
        <v>23</v>
      </c>
      <c r="C17" s="34">
        <v>95080783367</v>
      </c>
      <c r="D17" s="8" t="s">
        <v>9</v>
      </c>
    </row>
    <row r="18" spans="1:4" ht="24" customHeight="1">
      <c r="A18" s="7"/>
      <c r="B18" s="5" t="s">
        <v>23</v>
      </c>
      <c r="C18" s="34">
        <v>90416274320</v>
      </c>
      <c r="D18" s="6" t="s">
        <v>10</v>
      </c>
    </row>
    <row r="19" spans="1:4" ht="24" customHeight="1">
      <c r="A19" s="7"/>
      <c r="B19" s="5" t="s">
        <v>43</v>
      </c>
      <c r="C19" s="35">
        <v>0.950941621620895</v>
      </c>
      <c r="D19" s="6" t="s">
        <v>11</v>
      </c>
    </row>
    <row r="20" spans="1:4" ht="24" customHeight="1">
      <c r="A20" s="7"/>
      <c r="B20" s="5" t="s">
        <v>23</v>
      </c>
      <c r="C20" s="34">
        <v>14591378703</v>
      </c>
      <c r="D20" s="6" t="s">
        <v>12</v>
      </c>
    </row>
    <row r="21" spans="1:4" ht="24" customHeight="1" thickBot="1">
      <c r="A21" s="64" t="s">
        <v>87</v>
      </c>
      <c r="B21" s="10" t="s">
        <v>24</v>
      </c>
      <c r="C21" s="36">
        <v>6</v>
      </c>
      <c r="D21" s="11" t="s">
        <v>13</v>
      </c>
    </row>
    <row r="22" ht="19.5" customHeight="1" thickTop="1"/>
  </sheetData>
  <sheetProtection/>
  <mergeCells count="1">
    <mergeCell ref="A6:D6"/>
  </mergeCells>
  <printOptions/>
  <pageMargins left="0.35433070866141736" right="0.35433070866141736" top="0.3937007874015748" bottom="0.5905511811023623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-واحد آمار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5" sqref="A5:G13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17.28125" style="0" bestFit="1" customWidth="1"/>
    <col min="5" max="5" width="22.00390625" style="0" customWidth="1"/>
    <col min="6" max="6" width="15.421875" style="0" customWidth="1"/>
    <col min="7" max="7" width="20.140625" style="0" customWidth="1"/>
  </cols>
  <sheetData>
    <row r="1" spans="2:7" ht="37.5" customHeight="1">
      <c r="B1" s="70" t="s">
        <v>51</v>
      </c>
      <c r="C1" s="70"/>
      <c r="D1" s="70"/>
      <c r="E1" s="70"/>
      <c r="F1" s="70"/>
      <c r="G1" s="70"/>
    </row>
    <row r="2" spans="2:7" ht="29.25" thickBot="1">
      <c r="B2" s="71" t="str">
        <f>'p198'!A1</f>
        <v>تا پایان  سال  1398</v>
      </c>
      <c r="C2" s="71"/>
      <c r="D2" s="71"/>
      <c r="E2" s="71"/>
      <c r="F2" s="71"/>
      <c r="G2" s="71"/>
    </row>
    <row r="3" spans="2:7" ht="23.25" thickTop="1">
      <c r="B3" s="15" t="s">
        <v>27</v>
      </c>
      <c r="C3" s="16" t="s">
        <v>28</v>
      </c>
      <c r="D3" s="16" t="s">
        <v>29</v>
      </c>
      <c r="E3" s="16" t="s">
        <v>29</v>
      </c>
      <c r="F3" s="16" t="s">
        <v>30</v>
      </c>
      <c r="G3" s="17" t="s">
        <v>31</v>
      </c>
    </row>
    <row r="4" spans="2:7" ht="22.5">
      <c r="B4" s="18" t="s">
        <v>32</v>
      </c>
      <c r="C4" s="19" t="s">
        <v>33</v>
      </c>
      <c r="D4" s="19" t="s">
        <v>33</v>
      </c>
      <c r="E4" s="19" t="s">
        <v>0</v>
      </c>
      <c r="F4" s="19" t="s">
        <v>34</v>
      </c>
      <c r="G4" s="20"/>
    </row>
    <row r="5" spans="2:7" ht="31.5">
      <c r="B5" s="37">
        <v>0.9565707268840237</v>
      </c>
      <c r="C5" s="38">
        <v>79267222672</v>
      </c>
      <c r="D5" s="38">
        <v>82866034308</v>
      </c>
      <c r="E5" s="38">
        <v>135900452</v>
      </c>
      <c r="F5" s="38">
        <v>20372</v>
      </c>
      <c r="G5" s="39" t="s">
        <v>52</v>
      </c>
    </row>
    <row r="6" spans="2:7" ht="31.5">
      <c r="B6" s="37">
        <v>0.9127532292433974</v>
      </c>
      <c r="C6" s="38">
        <v>11149051648</v>
      </c>
      <c r="D6" s="38">
        <v>12214749059</v>
      </c>
      <c r="E6" s="38">
        <v>26162531</v>
      </c>
      <c r="F6" s="38">
        <v>2969</v>
      </c>
      <c r="G6" s="54" t="s">
        <v>67</v>
      </c>
    </row>
    <row r="7" spans="2:7" ht="32.25" thickBot="1">
      <c r="B7" s="37">
        <v>0.950941621620895</v>
      </c>
      <c r="C7" s="41">
        <v>90416274320</v>
      </c>
      <c r="D7" s="41">
        <v>95080783367</v>
      </c>
      <c r="E7" s="41">
        <v>162062983</v>
      </c>
      <c r="F7" s="41">
        <v>23341</v>
      </c>
      <c r="G7" s="42" t="s">
        <v>41</v>
      </c>
    </row>
    <row r="8" spans="2:7" ht="37.5" thickBot="1" thickTop="1">
      <c r="B8" s="72" t="s">
        <v>35</v>
      </c>
      <c r="C8" s="72"/>
      <c r="D8" s="72"/>
      <c r="E8" s="72"/>
      <c r="F8" s="72"/>
      <c r="G8" s="72"/>
    </row>
    <row r="9" spans="1:7" ht="27.75" thickTop="1">
      <c r="A9" s="43" t="s">
        <v>79</v>
      </c>
      <c r="B9" s="60" t="s">
        <v>36</v>
      </c>
      <c r="C9" s="44" t="s">
        <v>37</v>
      </c>
      <c r="D9" s="44" t="s">
        <v>38</v>
      </c>
      <c r="E9" s="44" t="s">
        <v>39</v>
      </c>
      <c r="F9" s="44" t="s">
        <v>40</v>
      </c>
      <c r="G9" s="45" t="s">
        <v>31</v>
      </c>
    </row>
    <row r="10" spans="1:7" ht="19.5">
      <c r="A10" s="46"/>
      <c r="B10" s="61"/>
      <c r="C10" s="47"/>
      <c r="D10" s="47"/>
      <c r="E10" s="47"/>
      <c r="F10" s="47"/>
      <c r="G10" s="48"/>
    </row>
    <row r="11" spans="1:7" ht="31.5">
      <c r="A11" s="49">
        <v>261</v>
      </c>
      <c r="B11" s="62">
        <v>2638</v>
      </c>
      <c r="C11" s="38">
        <v>106</v>
      </c>
      <c r="D11" s="38">
        <v>195</v>
      </c>
      <c r="E11" s="38">
        <v>574</v>
      </c>
      <c r="F11" s="38">
        <v>16598</v>
      </c>
      <c r="G11" s="39" t="s">
        <v>52</v>
      </c>
    </row>
    <row r="12" spans="1:7" ht="31.5">
      <c r="A12" s="49">
        <v>37</v>
      </c>
      <c r="B12" s="62">
        <v>292</v>
      </c>
      <c r="C12" s="38">
        <v>8</v>
      </c>
      <c r="D12" s="38">
        <v>134</v>
      </c>
      <c r="E12" s="38">
        <v>99</v>
      </c>
      <c r="F12" s="38">
        <v>2399</v>
      </c>
      <c r="G12" s="54" t="s">
        <v>67</v>
      </c>
    </row>
    <row r="13" spans="1:7" ht="32.25" thickBot="1">
      <c r="A13" s="50">
        <v>298</v>
      </c>
      <c r="B13" s="63">
        <v>2930</v>
      </c>
      <c r="C13" s="41">
        <v>114</v>
      </c>
      <c r="D13" s="41">
        <v>329</v>
      </c>
      <c r="E13" s="41">
        <v>673</v>
      </c>
      <c r="F13" s="41">
        <v>18997</v>
      </c>
      <c r="G13" s="42" t="s">
        <v>41</v>
      </c>
    </row>
    <row r="14" ht="87.75" customHeight="1" thickTop="1"/>
    <row r="16" ht="13.5" thickBot="1"/>
    <row r="17" spans="3:6" ht="24" thickBot="1">
      <c r="C17" s="22">
        <f>IF(C7='p198'!C18,1," ")</f>
        <v>1</v>
      </c>
      <c r="D17" s="22">
        <f>IF(D7='p198'!C17,1," ")</f>
        <v>1</v>
      </c>
      <c r="E17" s="22">
        <f>IF(E7='p198'!C16,1," ")</f>
        <v>1</v>
      </c>
      <c r="F17" s="22">
        <f>IF(F7='p198'!C5,1," ")</f>
        <v>1</v>
      </c>
    </row>
    <row r="18" ht="24" thickBot="1">
      <c r="F18" s="22">
        <f>IF(SUM(A13:F13)=F7,1," ")</f>
        <v>1</v>
      </c>
    </row>
  </sheetData>
  <sheetProtection/>
  <mergeCells count="3">
    <mergeCell ref="B1:G1"/>
    <mergeCell ref="B2:G2"/>
    <mergeCell ref="B8:G8"/>
  </mergeCells>
  <printOptions/>
  <pageMargins left="1.141732283464567" right="0.7480314960629921" top="1.3385826771653544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1" sqref="A1:D21"/>
    </sheetView>
  </sheetViews>
  <sheetFormatPr defaultColWidth="9.140625" defaultRowHeight="12.75"/>
  <cols>
    <col min="1" max="1" width="37.00390625" style="0" customWidth="1"/>
    <col min="2" max="2" width="19.8515625" style="0" customWidth="1"/>
    <col min="3" max="3" width="27.7109375" style="0" customWidth="1"/>
    <col min="4" max="4" width="51.421875" style="0" customWidth="1"/>
  </cols>
  <sheetData>
    <row r="1" spans="1:4" ht="35.25" customHeight="1" thickBot="1">
      <c r="A1" s="29" t="s">
        <v>91</v>
      </c>
      <c r="B1" s="30"/>
      <c r="C1" s="30" t="s">
        <v>50</v>
      </c>
      <c r="D1" s="31"/>
    </row>
    <row r="2" spans="1:4" ht="24" customHeight="1" thickTop="1">
      <c r="A2" s="1" t="s">
        <v>25</v>
      </c>
      <c r="B2" s="2" t="s">
        <v>14</v>
      </c>
      <c r="C2" s="2" t="s">
        <v>26</v>
      </c>
      <c r="D2" s="3" t="s">
        <v>1</v>
      </c>
    </row>
    <row r="3" spans="1:4" ht="24" customHeight="1">
      <c r="A3" s="4" t="s">
        <v>74</v>
      </c>
      <c r="B3" s="5" t="s">
        <v>15</v>
      </c>
      <c r="C3" s="51">
        <v>1815</v>
      </c>
      <c r="D3" s="6" t="s">
        <v>2</v>
      </c>
    </row>
    <row r="4" spans="1:4" ht="24" customHeight="1">
      <c r="A4" s="7"/>
      <c r="B4" s="5" t="s">
        <v>16</v>
      </c>
      <c r="C4" s="51">
        <v>13</v>
      </c>
      <c r="D4" s="6" t="s">
        <v>3</v>
      </c>
    </row>
    <row r="5" spans="1:4" ht="24" customHeight="1">
      <c r="A5" s="12"/>
      <c r="B5" s="13" t="s">
        <v>17</v>
      </c>
      <c r="C5" s="33">
        <v>24115</v>
      </c>
      <c r="D5" s="14" t="s">
        <v>4</v>
      </c>
    </row>
    <row r="6" spans="1:4" ht="24" customHeight="1">
      <c r="A6" s="67" t="s">
        <v>92</v>
      </c>
      <c r="B6" s="68"/>
      <c r="C6" s="68"/>
      <c r="D6" s="69"/>
    </row>
    <row r="7" spans="1:4" ht="24" customHeight="1">
      <c r="A7" s="7"/>
      <c r="B7" s="5" t="s">
        <v>18</v>
      </c>
      <c r="C7" s="51">
        <v>420.97</v>
      </c>
      <c r="D7" s="6" t="s">
        <v>5</v>
      </c>
    </row>
    <row r="8" spans="1:13" ht="24" customHeight="1">
      <c r="A8" s="7"/>
      <c r="B8" s="5" t="s">
        <v>18</v>
      </c>
      <c r="C8" s="51">
        <v>238.976</v>
      </c>
      <c r="D8" s="6" t="s">
        <v>6</v>
      </c>
      <c r="K8" s="21"/>
      <c r="L8" s="21"/>
      <c r="M8" s="21"/>
    </row>
    <row r="9" spans="1:13" ht="24" customHeight="1">
      <c r="A9" s="4" t="s">
        <v>93</v>
      </c>
      <c r="B9" s="5" t="s">
        <v>19</v>
      </c>
      <c r="C9" s="34">
        <v>1286</v>
      </c>
      <c r="D9" s="6" t="s">
        <v>7</v>
      </c>
      <c r="K9" s="21"/>
      <c r="L9" s="21"/>
      <c r="M9" s="21"/>
    </row>
    <row r="10" spans="1:13" ht="24" customHeight="1">
      <c r="A10" s="7"/>
      <c r="B10" s="5" t="s">
        <v>19</v>
      </c>
      <c r="C10" s="34">
        <v>2465</v>
      </c>
      <c r="D10" s="6" t="s">
        <v>47</v>
      </c>
      <c r="K10" s="21"/>
      <c r="L10" s="21"/>
      <c r="M10" s="21"/>
    </row>
    <row r="11" spans="1:13" ht="24" customHeight="1">
      <c r="A11" s="7"/>
      <c r="B11" s="5" t="s">
        <v>20</v>
      </c>
      <c r="C11" s="34">
        <v>6359</v>
      </c>
      <c r="D11" s="52" t="s">
        <v>48</v>
      </c>
      <c r="K11" s="21"/>
      <c r="L11" s="21"/>
      <c r="M11" s="21"/>
    </row>
    <row r="12" spans="1:13" ht="24" customHeight="1">
      <c r="A12" s="7"/>
      <c r="B12" s="5" t="s">
        <v>42</v>
      </c>
      <c r="C12" s="32">
        <v>47</v>
      </c>
      <c r="D12" s="6" t="s">
        <v>45</v>
      </c>
      <c r="K12" s="21"/>
      <c r="L12" s="21"/>
      <c r="M12" s="21"/>
    </row>
    <row r="13" spans="1:13" ht="24" customHeight="1">
      <c r="A13" s="7"/>
      <c r="B13" s="5" t="s">
        <v>42</v>
      </c>
      <c r="C13" s="32">
        <v>38</v>
      </c>
      <c r="D13" s="6" t="s">
        <v>44</v>
      </c>
      <c r="K13" s="21"/>
      <c r="L13" s="21"/>
      <c r="M13" s="21"/>
    </row>
    <row r="14" spans="1:4" ht="24" customHeight="1">
      <c r="A14" s="7"/>
      <c r="B14" s="5" t="s">
        <v>21</v>
      </c>
      <c r="C14" s="32">
        <v>16</v>
      </c>
      <c r="D14" s="6" t="s">
        <v>8</v>
      </c>
    </row>
    <row r="15" spans="1:4" ht="24" customHeight="1">
      <c r="A15" s="7"/>
      <c r="B15" s="5" t="s">
        <v>17</v>
      </c>
      <c r="C15" s="34">
        <v>720</v>
      </c>
      <c r="D15" s="6" t="s">
        <v>46</v>
      </c>
    </row>
    <row r="16" spans="1:4" ht="24" customHeight="1">
      <c r="A16" s="7"/>
      <c r="B16" s="5" t="s">
        <v>22</v>
      </c>
      <c r="C16" s="34">
        <v>171783646</v>
      </c>
      <c r="D16" s="8" t="s">
        <v>9</v>
      </c>
    </row>
    <row r="17" spans="1:4" ht="24" customHeight="1">
      <c r="A17" s="7"/>
      <c r="B17" s="5" t="s">
        <v>23</v>
      </c>
      <c r="C17" s="34">
        <v>110632583333</v>
      </c>
      <c r="D17" s="8" t="s">
        <v>9</v>
      </c>
    </row>
    <row r="18" spans="1:4" ht="24" customHeight="1">
      <c r="A18" s="7"/>
      <c r="B18" s="5" t="s">
        <v>23</v>
      </c>
      <c r="C18" s="34">
        <v>111188037470</v>
      </c>
      <c r="D18" s="6" t="s">
        <v>10</v>
      </c>
    </row>
    <row r="19" spans="1:4" ht="24" customHeight="1">
      <c r="A19" s="7"/>
      <c r="B19" s="5" t="s">
        <v>43</v>
      </c>
      <c r="C19" s="35">
        <v>1.005020710176568</v>
      </c>
      <c r="D19" s="6" t="s">
        <v>11</v>
      </c>
    </row>
    <row r="20" spans="1:4" ht="24" customHeight="1">
      <c r="A20" s="7"/>
      <c r="B20" s="5" t="s">
        <v>23</v>
      </c>
      <c r="C20" s="34">
        <v>14035924566</v>
      </c>
      <c r="D20" s="6" t="s">
        <v>12</v>
      </c>
    </row>
    <row r="21" spans="1:4" ht="24" customHeight="1" thickBot="1">
      <c r="A21" s="64" t="s">
        <v>94</v>
      </c>
      <c r="B21" s="10" t="s">
        <v>24</v>
      </c>
      <c r="C21" s="65">
        <v>7</v>
      </c>
      <c r="D21" s="11" t="s">
        <v>13</v>
      </c>
    </row>
    <row r="22" ht="19.5" customHeight="1" thickTop="1"/>
  </sheetData>
  <sheetProtection/>
  <mergeCells count="1">
    <mergeCell ref="A6:D6"/>
  </mergeCells>
  <printOptions/>
  <pageMargins left="0.35433070866141736" right="0.35433070866141736" top="0.3937007874015748" bottom="0.5905511811023623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-واحد آمار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" sqref="A1:G13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17.28125" style="0" bestFit="1" customWidth="1"/>
    <col min="5" max="5" width="22.00390625" style="0" customWidth="1"/>
    <col min="6" max="6" width="15.421875" style="0" customWidth="1"/>
    <col min="7" max="7" width="20.140625" style="0" customWidth="1"/>
  </cols>
  <sheetData>
    <row r="1" spans="2:7" ht="37.5" customHeight="1">
      <c r="B1" s="70" t="s">
        <v>51</v>
      </c>
      <c r="C1" s="70"/>
      <c r="D1" s="70"/>
      <c r="E1" s="70"/>
      <c r="F1" s="70"/>
      <c r="G1" s="70"/>
    </row>
    <row r="2" spans="2:7" ht="29.25" thickBot="1">
      <c r="B2" s="71" t="s">
        <v>91</v>
      </c>
      <c r="C2" s="71"/>
      <c r="D2" s="71"/>
      <c r="E2" s="71"/>
      <c r="F2" s="71"/>
      <c r="G2" s="71"/>
    </row>
    <row r="3" spans="2:7" ht="23.25" thickTop="1">
      <c r="B3" s="15" t="s">
        <v>27</v>
      </c>
      <c r="C3" s="16" t="s">
        <v>28</v>
      </c>
      <c r="D3" s="16" t="s">
        <v>29</v>
      </c>
      <c r="E3" s="16" t="s">
        <v>29</v>
      </c>
      <c r="F3" s="16" t="s">
        <v>30</v>
      </c>
      <c r="G3" s="17" t="s">
        <v>31</v>
      </c>
    </row>
    <row r="4" spans="2:7" ht="22.5">
      <c r="B4" s="18" t="s">
        <v>32</v>
      </c>
      <c r="C4" s="19" t="s">
        <v>33</v>
      </c>
      <c r="D4" s="19" t="s">
        <v>33</v>
      </c>
      <c r="E4" s="19" t="s">
        <v>0</v>
      </c>
      <c r="F4" s="19" t="s">
        <v>34</v>
      </c>
      <c r="G4" s="20"/>
    </row>
    <row r="5" spans="2:7" ht="31.5">
      <c r="B5" s="37">
        <v>1.0134495658670604</v>
      </c>
      <c r="C5" s="38">
        <v>97663289934</v>
      </c>
      <c r="D5" s="38">
        <v>96367193024</v>
      </c>
      <c r="E5" s="38">
        <v>141910250</v>
      </c>
      <c r="F5" s="38">
        <v>21057</v>
      </c>
      <c r="G5" s="39" t="s">
        <v>52</v>
      </c>
    </row>
    <row r="6" spans="2:7" ht="31.5">
      <c r="B6" s="37">
        <v>0.9480811420538049</v>
      </c>
      <c r="C6" s="38">
        <v>13524747536</v>
      </c>
      <c r="D6" s="38">
        <v>14265390309</v>
      </c>
      <c r="E6" s="38">
        <v>29873396</v>
      </c>
      <c r="F6" s="38">
        <v>3058</v>
      </c>
      <c r="G6" s="54" t="s">
        <v>67</v>
      </c>
    </row>
    <row r="7" spans="2:7" ht="32.25" thickBot="1">
      <c r="B7" s="37">
        <v>1.005020710176568</v>
      </c>
      <c r="C7" s="41">
        <v>111188037470</v>
      </c>
      <c r="D7" s="41">
        <v>110632583333</v>
      </c>
      <c r="E7" s="41">
        <v>171783646</v>
      </c>
      <c r="F7" s="41">
        <v>24115</v>
      </c>
      <c r="G7" s="42" t="s">
        <v>41</v>
      </c>
    </row>
    <row r="8" spans="2:7" ht="37.5" thickBot="1" thickTop="1">
      <c r="B8" s="72" t="s">
        <v>35</v>
      </c>
      <c r="C8" s="72"/>
      <c r="D8" s="72"/>
      <c r="E8" s="72"/>
      <c r="F8" s="72"/>
      <c r="G8" s="72"/>
    </row>
    <row r="9" spans="1:7" ht="27.75" thickTop="1">
      <c r="A9" s="43" t="s">
        <v>79</v>
      </c>
      <c r="B9" s="60" t="s">
        <v>36</v>
      </c>
      <c r="C9" s="44" t="s">
        <v>37</v>
      </c>
      <c r="D9" s="44" t="s">
        <v>38</v>
      </c>
      <c r="E9" s="44" t="s">
        <v>39</v>
      </c>
      <c r="F9" s="44" t="s">
        <v>40</v>
      </c>
      <c r="G9" s="45" t="s">
        <v>31</v>
      </c>
    </row>
    <row r="10" spans="1:7" ht="19.5">
      <c r="A10" s="46"/>
      <c r="B10" s="61"/>
      <c r="C10" s="47"/>
      <c r="D10" s="47"/>
      <c r="E10" s="47"/>
      <c r="F10" s="47"/>
      <c r="G10" s="48"/>
    </row>
    <row r="11" spans="1:7" ht="31.5">
      <c r="A11" s="49">
        <v>261</v>
      </c>
      <c r="B11" s="62">
        <v>2712</v>
      </c>
      <c r="C11" s="38">
        <v>109</v>
      </c>
      <c r="D11" s="38">
        <v>206</v>
      </c>
      <c r="E11" s="38">
        <v>591</v>
      </c>
      <c r="F11" s="38">
        <v>17178</v>
      </c>
      <c r="G11" s="39" t="s">
        <v>52</v>
      </c>
    </row>
    <row r="12" spans="1:7" ht="31.5">
      <c r="A12" s="49">
        <v>37</v>
      </c>
      <c r="B12" s="62">
        <v>299</v>
      </c>
      <c r="C12" s="38">
        <v>11</v>
      </c>
      <c r="D12" s="38">
        <v>139</v>
      </c>
      <c r="E12" s="38">
        <v>98</v>
      </c>
      <c r="F12" s="38">
        <v>2474</v>
      </c>
      <c r="G12" s="54" t="s">
        <v>67</v>
      </c>
    </row>
    <row r="13" spans="1:7" ht="32.25" thickBot="1">
      <c r="A13" s="50">
        <v>298</v>
      </c>
      <c r="B13" s="63">
        <v>3011</v>
      </c>
      <c r="C13" s="41">
        <v>120</v>
      </c>
      <c r="D13" s="41">
        <v>345</v>
      </c>
      <c r="E13" s="41">
        <v>689</v>
      </c>
      <c r="F13" s="41">
        <v>19652</v>
      </c>
      <c r="G13" s="42" t="s">
        <v>41</v>
      </c>
    </row>
    <row r="14" ht="87.75" customHeight="1" thickTop="1"/>
    <row r="16" ht="13.5" thickBot="1"/>
    <row r="17" spans="3:6" ht="24" thickBot="1">
      <c r="C17" s="22">
        <f>IF(C7='p199'!C18,1," ")</f>
        <v>1</v>
      </c>
      <c r="D17" s="22">
        <f>IF(D7='p199'!C17,1," ")</f>
        <v>1</v>
      </c>
      <c r="E17" s="22">
        <f>IF(E7='p199'!C16,1," ")</f>
        <v>1</v>
      </c>
      <c r="F17" s="22">
        <f>IF(F7='p199'!C5,1," ")</f>
        <v>1</v>
      </c>
    </row>
    <row r="18" ht="24" thickBot="1">
      <c r="F18" s="22">
        <f>IF(SUM(A13:F13)=F7,1," ")</f>
        <v>1</v>
      </c>
    </row>
  </sheetData>
  <sheetProtection/>
  <mergeCells count="3">
    <mergeCell ref="B1:G1"/>
    <mergeCell ref="B2:G2"/>
    <mergeCell ref="B8:G8"/>
  </mergeCells>
  <printOptions/>
  <pageMargins left="1.141732283464567" right="0.7480314960629921" top="1.3385826771653544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7.00390625" style="0" customWidth="1"/>
    <col min="2" max="2" width="19.8515625" style="0" customWidth="1"/>
    <col min="3" max="3" width="27.7109375" style="0" customWidth="1"/>
    <col min="4" max="4" width="51.421875" style="0" customWidth="1"/>
  </cols>
  <sheetData>
    <row r="1" spans="1:4" ht="35.25" customHeight="1" thickBot="1">
      <c r="A1" s="29" t="s">
        <v>95</v>
      </c>
      <c r="B1" s="30"/>
      <c r="C1" s="30" t="s">
        <v>50</v>
      </c>
      <c r="D1" s="31"/>
    </row>
    <row r="2" spans="1:4" ht="24" customHeight="1" thickTop="1">
      <c r="A2" s="1" t="s">
        <v>25</v>
      </c>
      <c r="B2" s="2" t="s">
        <v>14</v>
      </c>
      <c r="C2" s="2" t="s">
        <v>26</v>
      </c>
      <c r="D2" s="3" t="s">
        <v>1</v>
      </c>
    </row>
    <row r="3" spans="1:4" ht="24" customHeight="1">
      <c r="A3" s="4" t="s">
        <v>74</v>
      </c>
      <c r="B3" s="5" t="s">
        <v>15</v>
      </c>
      <c r="C3" s="51">
        <v>1815</v>
      </c>
      <c r="D3" s="6" t="s">
        <v>2</v>
      </c>
    </row>
    <row r="4" spans="1:4" ht="24" customHeight="1">
      <c r="A4" s="7"/>
      <c r="B4" s="5" t="s">
        <v>16</v>
      </c>
      <c r="C4" s="51">
        <v>13</v>
      </c>
      <c r="D4" s="6" t="s">
        <v>3</v>
      </c>
    </row>
    <row r="5" spans="1:4" ht="24" customHeight="1">
      <c r="A5" s="12"/>
      <c r="B5" s="13" t="s">
        <v>17</v>
      </c>
      <c r="C5" s="33">
        <v>24898</v>
      </c>
      <c r="D5" s="14" t="s">
        <v>4</v>
      </c>
    </row>
    <row r="6" spans="1:4" ht="24" customHeight="1">
      <c r="A6" s="67" t="s">
        <v>96</v>
      </c>
      <c r="B6" s="68"/>
      <c r="C6" s="68"/>
      <c r="D6" s="69"/>
    </row>
    <row r="7" spans="1:4" ht="24" customHeight="1">
      <c r="A7" s="7"/>
      <c r="B7" s="5" t="s">
        <v>18</v>
      </c>
      <c r="C7" s="51">
        <v>434.00350000000003</v>
      </c>
      <c r="D7" s="6" t="s">
        <v>5</v>
      </c>
    </row>
    <row r="8" spans="1:13" ht="24" customHeight="1">
      <c r="A8" s="7"/>
      <c r="B8" s="5" t="s">
        <v>18</v>
      </c>
      <c r="C8" s="51">
        <v>244.16099999999997</v>
      </c>
      <c r="D8" s="6" t="s">
        <v>6</v>
      </c>
      <c r="K8" s="21"/>
      <c r="L8" s="21"/>
      <c r="M8" s="21"/>
    </row>
    <row r="9" spans="1:13" ht="24" customHeight="1">
      <c r="A9" s="4" t="s">
        <v>97</v>
      </c>
      <c r="B9" s="5" t="s">
        <v>19</v>
      </c>
      <c r="C9" s="34">
        <v>1332</v>
      </c>
      <c r="D9" s="6" t="s">
        <v>7</v>
      </c>
      <c r="K9" s="21"/>
      <c r="L9" s="21"/>
      <c r="M9" s="21"/>
    </row>
    <row r="10" spans="1:13" ht="24" customHeight="1">
      <c r="A10" s="7"/>
      <c r="B10" s="5" t="s">
        <v>19</v>
      </c>
      <c r="C10" s="34">
        <v>2465</v>
      </c>
      <c r="D10" s="6" t="s">
        <v>47</v>
      </c>
      <c r="K10" s="21"/>
      <c r="L10" s="21"/>
      <c r="M10" s="21"/>
    </row>
    <row r="11" spans="1:13" ht="24" customHeight="1">
      <c r="A11" s="7"/>
      <c r="B11" s="5" t="s">
        <v>20</v>
      </c>
      <c r="C11" s="34">
        <v>6487</v>
      </c>
      <c r="D11" s="52" t="s">
        <v>48</v>
      </c>
      <c r="K11" s="21"/>
      <c r="L11" s="21"/>
      <c r="M11" s="21"/>
    </row>
    <row r="12" spans="1:13" ht="24" customHeight="1">
      <c r="A12" s="7"/>
      <c r="B12" s="5" t="s">
        <v>42</v>
      </c>
      <c r="C12" s="32">
        <v>49</v>
      </c>
      <c r="D12" s="6" t="s">
        <v>45</v>
      </c>
      <c r="K12" s="21"/>
      <c r="L12" s="21"/>
      <c r="M12" s="21"/>
    </row>
    <row r="13" spans="1:13" ht="24" customHeight="1">
      <c r="A13" s="7"/>
      <c r="B13" s="5" t="s">
        <v>42</v>
      </c>
      <c r="C13" s="32">
        <v>36</v>
      </c>
      <c r="D13" s="6" t="s">
        <v>44</v>
      </c>
      <c r="K13" s="21"/>
      <c r="L13" s="21"/>
      <c r="M13" s="21"/>
    </row>
    <row r="14" spans="1:4" ht="24" customHeight="1">
      <c r="A14" s="7"/>
      <c r="B14" s="5" t="s">
        <v>21</v>
      </c>
      <c r="C14" s="32">
        <v>18</v>
      </c>
      <c r="D14" s="6" t="s">
        <v>8</v>
      </c>
    </row>
    <row r="15" spans="1:4" ht="24" customHeight="1">
      <c r="A15" s="7"/>
      <c r="B15" s="5" t="s">
        <v>17</v>
      </c>
      <c r="C15" s="34">
        <v>874</v>
      </c>
      <c r="D15" s="6" t="s">
        <v>46</v>
      </c>
    </row>
    <row r="16" spans="1:4" ht="24" customHeight="1">
      <c r="A16" s="7"/>
      <c r="B16" s="5" t="s">
        <v>22</v>
      </c>
      <c r="C16" s="34">
        <v>186415561</v>
      </c>
      <c r="D16" s="8" t="s">
        <v>9</v>
      </c>
    </row>
    <row r="17" spans="1:4" ht="24" customHeight="1">
      <c r="A17" s="7"/>
      <c r="B17" s="5" t="s">
        <v>23</v>
      </c>
      <c r="C17" s="34">
        <v>152424022487</v>
      </c>
      <c r="D17" s="8" t="s">
        <v>9</v>
      </c>
    </row>
    <row r="18" spans="1:4" ht="24" customHeight="1">
      <c r="A18" s="7"/>
      <c r="B18" s="5" t="s">
        <v>23</v>
      </c>
      <c r="C18" s="34">
        <v>137854111320</v>
      </c>
      <c r="D18" s="6" t="s">
        <v>10</v>
      </c>
    </row>
    <row r="19" spans="1:4" ht="24" customHeight="1">
      <c r="A19" s="7"/>
      <c r="B19" s="5" t="s">
        <v>43</v>
      </c>
      <c r="C19" s="35">
        <v>0.9044119756894446</v>
      </c>
      <c r="D19" s="6" t="s">
        <v>11</v>
      </c>
    </row>
    <row r="20" spans="1:4" ht="24" customHeight="1">
      <c r="A20" s="7"/>
      <c r="B20" s="5" t="s">
        <v>23</v>
      </c>
      <c r="C20" s="34">
        <v>28605835733</v>
      </c>
      <c r="D20" s="6" t="s">
        <v>12</v>
      </c>
    </row>
    <row r="21" spans="1:4" ht="24" customHeight="1" thickBot="1">
      <c r="A21" s="64" t="s">
        <v>94</v>
      </c>
      <c r="B21" s="10" t="s">
        <v>24</v>
      </c>
      <c r="C21" s="65">
        <v>7</v>
      </c>
      <c r="D21" s="11" t="s">
        <v>13</v>
      </c>
    </row>
    <row r="22" ht="19.5" customHeight="1" thickTop="1"/>
  </sheetData>
  <sheetProtection/>
  <mergeCells count="1">
    <mergeCell ref="A6:D6"/>
  </mergeCells>
  <printOptions/>
  <pageMargins left="0.35433070866141736" right="0.35433070866141736" top="0.3937007874015748" bottom="0.5905511811023623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-واحد آمار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18.28125" style="0" customWidth="1"/>
    <col min="5" max="5" width="22.00390625" style="0" customWidth="1"/>
    <col min="6" max="6" width="15.421875" style="0" customWidth="1"/>
    <col min="7" max="7" width="20.140625" style="0" customWidth="1"/>
  </cols>
  <sheetData>
    <row r="1" spans="2:7" ht="37.5" customHeight="1">
      <c r="B1" s="70" t="s">
        <v>51</v>
      </c>
      <c r="C1" s="70"/>
      <c r="D1" s="70"/>
      <c r="E1" s="70"/>
      <c r="F1" s="70"/>
      <c r="G1" s="70"/>
    </row>
    <row r="2" spans="2:7" ht="29.25" thickBot="1">
      <c r="B2" s="71" t="str">
        <f>'p11400'!A1</f>
        <v>تا پایان  سال  1400</v>
      </c>
      <c r="C2" s="71"/>
      <c r="D2" s="71"/>
      <c r="E2" s="71"/>
      <c r="F2" s="71"/>
      <c r="G2" s="71"/>
    </row>
    <row r="3" spans="2:7" ht="23.25" thickTop="1">
      <c r="B3" s="15" t="s">
        <v>27</v>
      </c>
      <c r="C3" s="16" t="s">
        <v>28</v>
      </c>
      <c r="D3" s="16" t="s">
        <v>29</v>
      </c>
      <c r="E3" s="16" t="s">
        <v>29</v>
      </c>
      <c r="F3" s="16" t="s">
        <v>30</v>
      </c>
      <c r="G3" s="17" t="s">
        <v>31</v>
      </c>
    </row>
    <row r="4" spans="2:7" ht="22.5">
      <c r="B4" s="18" t="s">
        <v>32</v>
      </c>
      <c r="C4" s="19" t="s">
        <v>33</v>
      </c>
      <c r="D4" s="19" t="s">
        <v>33</v>
      </c>
      <c r="E4" s="19" t="s">
        <v>0</v>
      </c>
      <c r="F4" s="19" t="s">
        <v>34</v>
      </c>
      <c r="G4" s="20"/>
    </row>
    <row r="5" spans="2:7" ht="31.5">
      <c r="B5" s="37">
        <v>0.8954540659987501</v>
      </c>
      <c r="C5" s="38">
        <v>120664922320</v>
      </c>
      <c r="D5" s="38">
        <v>134752777280</v>
      </c>
      <c r="E5" s="38">
        <v>156361581</v>
      </c>
      <c r="F5" s="38">
        <v>21769</v>
      </c>
      <c r="G5" s="39" t="s">
        <v>52</v>
      </c>
    </row>
    <row r="6" spans="2:7" ht="31.5">
      <c r="B6" s="37">
        <v>0.9727208693358493</v>
      </c>
      <c r="C6" s="38">
        <v>17189189000</v>
      </c>
      <c r="D6" s="38">
        <v>17671245207</v>
      </c>
      <c r="E6" s="38">
        <v>30053980</v>
      </c>
      <c r="F6" s="38">
        <v>3129</v>
      </c>
      <c r="G6" s="54" t="s">
        <v>67</v>
      </c>
    </row>
    <row r="7" spans="2:7" ht="32.25" thickBot="1">
      <c r="B7" s="37">
        <f>C7/D7</f>
        <v>0.9044119756894446</v>
      </c>
      <c r="C7" s="41">
        <f>SUM(C5:C6)</f>
        <v>137854111320</v>
      </c>
      <c r="D7" s="41">
        <f>SUM(D5:D6)</f>
        <v>152424022487</v>
      </c>
      <c r="E7" s="41">
        <f>SUM(E5:E6)</f>
        <v>186415561</v>
      </c>
      <c r="F7" s="41">
        <f>SUM(F5:F6)</f>
        <v>24898</v>
      </c>
      <c r="G7" s="42" t="s">
        <v>41</v>
      </c>
    </row>
    <row r="8" spans="2:7" ht="37.5" thickBot="1" thickTop="1">
      <c r="B8" s="72" t="s">
        <v>35</v>
      </c>
      <c r="C8" s="72"/>
      <c r="D8" s="72"/>
      <c r="E8" s="72"/>
      <c r="F8" s="72"/>
      <c r="G8" s="72"/>
    </row>
    <row r="9" spans="1:7" ht="27.75" thickTop="1">
      <c r="A9" s="43" t="s">
        <v>79</v>
      </c>
      <c r="B9" s="60" t="s">
        <v>36</v>
      </c>
      <c r="C9" s="44" t="s">
        <v>37</v>
      </c>
      <c r="D9" s="44" t="s">
        <v>38</v>
      </c>
      <c r="E9" s="44" t="s">
        <v>39</v>
      </c>
      <c r="F9" s="44" t="s">
        <v>40</v>
      </c>
      <c r="G9" s="45" t="s">
        <v>31</v>
      </c>
    </row>
    <row r="10" spans="1:7" ht="19.5">
      <c r="A10" s="46"/>
      <c r="B10" s="61"/>
      <c r="C10" s="47"/>
      <c r="D10" s="47"/>
      <c r="E10" s="47"/>
      <c r="F10" s="47"/>
      <c r="G10" s="48"/>
    </row>
    <row r="11" spans="1:7" ht="31.5">
      <c r="A11" s="49">
        <v>261</v>
      </c>
      <c r="B11" s="62">
        <v>2794</v>
      </c>
      <c r="C11" s="38">
        <v>114</v>
      </c>
      <c r="D11" s="38">
        <v>204</v>
      </c>
      <c r="E11" s="38">
        <v>640</v>
      </c>
      <c r="F11" s="38">
        <v>17756</v>
      </c>
      <c r="G11" s="39" t="s">
        <v>52</v>
      </c>
    </row>
    <row r="12" spans="1:7" ht="31.5">
      <c r="A12" s="49">
        <v>37</v>
      </c>
      <c r="B12" s="62">
        <v>315</v>
      </c>
      <c r="C12" s="38">
        <v>11</v>
      </c>
      <c r="D12" s="38">
        <v>141</v>
      </c>
      <c r="E12" s="38">
        <v>98</v>
      </c>
      <c r="F12" s="38">
        <v>2527</v>
      </c>
      <c r="G12" s="54" t="s">
        <v>67</v>
      </c>
    </row>
    <row r="13" spans="1:7" ht="32.25" thickBot="1">
      <c r="A13" s="50">
        <f aca="true" t="shared" si="0" ref="A13:F13">SUM(A11:A12)</f>
        <v>298</v>
      </c>
      <c r="B13" s="63">
        <f t="shared" si="0"/>
        <v>3109</v>
      </c>
      <c r="C13" s="41">
        <f t="shared" si="0"/>
        <v>125</v>
      </c>
      <c r="D13" s="41">
        <f t="shared" si="0"/>
        <v>345</v>
      </c>
      <c r="E13" s="41">
        <f t="shared" si="0"/>
        <v>738</v>
      </c>
      <c r="F13" s="41">
        <f t="shared" si="0"/>
        <v>20283</v>
      </c>
      <c r="G13" s="42" t="s">
        <v>41</v>
      </c>
    </row>
    <row r="14" ht="87.75" customHeight="1" thickTop="1"/>
    <row r="16" ht="13.5" thickBot="1"/>
    <row r="17" spans="3:6" ht="24" thickBot="1">
      <c r="C17" s="22">
        <f>IF(C7='p11400'!C18,1," ")</f>
        <v>1</v>
      </c>
      <c r="D17" s="22">
        <f>IF(D7='p11400'!C17,1," ")</f>
        <v>1</v>
      </c>
      <c r="E17" s="22">
        <f>IF(E7='p11400'!C16,1," ")</f>
        <v>1</v>
      </c>
      <c r="F17" s="22">
        <f>IF(F7='p11400'!C5,1," ")</f>
        <v>1</v>
      </c>
    </row>
    <row r="18" ht="24" thickBot="1">
      <c r="F18" s="22">
        <f>IF(SUM(A13:F13)=F7,1," ")</f>
        <v>1</v>
      </c>
    </row>
  </sheetData>
  <sheetProtection/>
  <mergeCells count="3">
    <mergeCell ref="B1:G1"/>
    <mergeCell ref="B2:G2"/>
    <mergeCell ref="B8:G8"/>
  </mergeCells>
  <printOptions/>
  <pageMargins left="1.141732283464567" right="0.7480314960629921" top="1.3385826771653544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7">
      <selection activeCell="A5" sqref="A5"/>
    </sheetView>
  </sheetViews>
  <sheetFormatPr defaultColWidth="9.140625" defaultRowHeight="12.75"/>
  <cols>
    <col min="1" max="1" width="37.00390625" style="0" customWidth="1"/>
    <col min="2" max="2" width="19.8515625" style="0" customWidth="1"/>
    <col min="3" max="3" width="27.7109375" style="0" customWidth="1"/>
    <col min="4" max="4" width="51.421875" style="0" customWidth="1"/>
  </cols>
  <sheetData>
    <row r="1" spans="1:4" ht="35.25" customHeight="1" thickBot="1">
      <c r="A1" s="29" t="s">
        <v>99</v>
      </c>
      <c r="B1" s="30"/>
      <c r="C1" s="30" t="s">
        <v>50</v>
      </c>
      <c r="D1" s="31"/>
    </row>
    <row r="2" spans="1:4" ht="24" customHeight="1" thickTop="1">
      <c r="A2" s="1" t="s">
        <v>25</v>
      </c>
      <c r="B2" s="2" t="s">
        <v>14</v>
      </c>
      <c r="C2" s="2" t="s">
        <v>26</v>
      </c>
      <c r="D2" s="3" t="s">
        <v>1</v>
      </c>
    </row>
    <row r="3" spans="1:4" ht="24" customHeight="1">
      <c r="A3" s="4" t="s">
        <v>74</v>
      </c>
      <c r="B3" s="5" t="s">
        <v>15</v>
      </c>
      <c r="C3" s="51">
        <v>1815</v>
      </c>
      <c r="D3" s="6" t="s">
        <v>2</v>
      </c>
    </row>
    <row r="4" spans="1:4" ht="24" customHeight="1">
      <c r="A4" s="7"/>
      <c r="B4" s="5" t="s">
        <v>16</v>
      </c>
      <c r="C4" s="51">
        <f>+'[6]mojtasesa140112'!$M$26+'[6]mojtasesa140112'!$L$26</f>
        <v>13</v>
      </c>
      <c r="D4" s="6" t="s">
        <v>3</v>
      </c>
    </row>
    <row r="5" spans="1:4" ht="24" customHeight="1">
      <c r="A5" s="12"/>
      <c r="B5" s="13" t="s">
        <v>17</v>
      </c>
      <c r="C5" s="33">
        <f>'[5]fvbo52'!$M$14</f>
        <v>25375</v>
      </c>
      <c r="D5" s="14" t="s">
        <v>4</v>
      </c>
    </row>
    <row r="6" spans="1:4" ht="24" customHeight="1">
      <c r="A6" s="67" t="str">
        <f>+"به تفکیک تعرفه: خانگی"&amp;'[5]fvbo52'!$M$8&amp;"-عمومی"&amp;'[5]fvbo52'!$M$9&amp;"-کشاورزی"&amp;'[5]fvbo52'!$M$10&amp;"-صنعتی"&amp;'[5]fvbo52'!$M$11&amp;"-تجاری"&amp;'[5]fvbo52'!$M$12&amp;"-روشنایی معابر"&amp;'[5]fvbo52'!$M$13</f>
        <v>به تفکیک تعرفه: خانگی20647-عمومی758-کشاورزی350-صنعتی129-تجاری3193-روشنایی معابر298</v>
      </c>
      <c r="B6" s="68"/>
      <c r="C6" s="68"/>
      <c r="D6" s="69"/>
    </row>
    <row r="7" spans="1:4" ht="24" customHeight="1">
      <c r="A7" s="7"/>
      <c r="B7" s="5" t="s">
        <v>18</v>
      </c>
      <c r="C7" s="51">
        <f>+'[6]mojtasesa140112'!$K$26+'[6]mojtasesa140112'!$J$26+'[6]mojtasesa140112'!$I$26</f>
        <v>435.80930000000006</v>
      </c>
      <c r="D7" s="6" t="s">
        <v>5</v>
      </c>
    </row>
    <row r="8" spans="1:13" ht="24" customHeight="1">
      <c r="A8" s="7"/>
      <c r="B8" s="5" t="s">
        <v>18</v>
      </c>
      <c r="C8" s="51">
        <f>+'[6]mojtasesa140112'!$H$26+'[6]mojtasesa140112'!$G$26+'[6]mojtasesa140112'!$F$26+'[6]mojtasesa140112'!$E$26</f>
        <v>247.40399999999997</v>
      </c>
      <c r="D8" s="6" t="s">
        <v>6</v>
      </c>
      <c r="K8" s="21"/>
      <c r="L8" s="21"/>
      <c r="M8" s="21"/>
    </row>
    <row r="9" spans="1:13" ht="24" customHeight="1">
      <c r="A9" s="4" t="str">
        <f>+"با قدرت "&amp;'[6]mojtasesa140112'!$C$26+'[6]mojtasesa140112'!$A$26&amp;" KVA"</f>
        <v>با قدرت 154955 KVA</v>
      </c>
      <c r="B9" s="5" t="s">
        <v>19</v>
      </c>
      <c r="C9" s="34">
        <f>+'[6]mojtasesa140112'!$D$26+'[6]mojtasesa140112'!$B$26</f>
        <v>1356</v>
      </c>
      <c r="D9" s="6" t="s">
        <v>7</v>
      </c>
      <c r="K9" s="21"/>
      <c r="L9" s="21"/>
      <c r="M9" s="21"/>
    </row>
    <row r="10" spans="1:13" ht="24" customHeight="1">
      <c r="A10" s="7"/>
      <c r="B10" s="5" t="s">
        <v>19</v>
      </c>
      <c r="C10" s="34">
        <f>'[6]lamp '!$B$25</f>
        <v>9122</v>
      </c>
      <c r="D10" s="6" t="s">
        <v>98</v>
      </c>
      <c r="K10" s="21"/>
      <c r="L10" s="21"/>
      <c r="M10" s="21"/>
    </row>
    <row r="11" spans="1:13" ht="24" customHeight="1">
      <c r="A11" s="7"/>
      <c r="B11" s="5" t="s">
        <v>42</v>
      </c>
      <c r="C11" s="32">
        <v>50</v>
      </c>
      <c r="D11" s="6" t="s">
        <v>45</v>
      </c>
      <c r="K11" s="21"/>
      <c r="L11" s="21"/>
      <c r="M11" s="21"/>
    </row>
    <row r="12" spans="1:13" ht="24" customHeight="1">
      <c r="A12" s="7"/>
      <c r="B12" s="5" t="s">
        <v>42</v>
      </c>
      <c r="C12" s="32">
        <v>45</v>
      </c>
      <c r="D12" s="6" t="s">
        <v>44</v>
      </c>
      <c r="K12" s="21"/>
      <c r="L12" s="21"/>
      <c r="M12" s="21"/>
    </row>
    <row r="13" spans="1:4" ht="24" customHeight="1">
      <c r="A13" s="7"/>
      <c r="B13" s="5" t="s">
        <v>21</v>
      </c>
      <c r="C13" s="32">
        <f>12+3+1+2</f>
        <v>18</v>
      </c>
      <c r="D13" s="6" t="s">
        <v>8</v>
      </c>
    </row>
    <row r="14" spans="1:4" ht="24" customHeight="1">
      <c r="A14" s="7"/>
      <c r="B14" s="5" t="s">
        <v>17</v>
      </c>
      <c r="C14" s="34">
        <f>'[4]فروش 2'!$A$72</f>
        <v>1082</v>
      </c>
      <c r="D14" s="6" t="s">
        <v>46</v>
      </c>
    </row>
    <row r="15" spans="1:4" ht="24" customHeight="1">
      <c r="A15" s="7"/>
      <c r="B15" s="5" t="s">
        <v>22</v>
      </c>
      <c r="C15" s="34">
        <f>'[5]fvbo52'!$L$14</f>
        <v>189342742</v>
      </c>
      <c r="D15" s="8" t="s">
        <v>9</v>
      </c>
    </row>
    <row r="16" spans="1:4" ht="24" customHeight="1">
      <c r="A16" s="7"/>
      <c r="B16" s="5" t="s">
        <v>23</v>
      </c>
      <c r="C16" s="34">
        <f>'[5]fvbo52'!$G$14</f>
        <v>163004364049</v>
      </c>
      <c r="D16" s="8" t="s">
        <v>9</v>
      </c>
    </row>
    <row r="17" spans="1:4" ht="24" customHeight="1">
      <c r="A17" s="7"/>
      <c r="B17" s="5" t="s">
        <v>23</v>
      </c>
      <c r="C17" s="34">
        <f>'[5]fvbo52'!$B$14</f>
        <v>182993624650</v>
      </c>
      <c r="D17" s="6" t="s">
        <v>10</v>
      </c>
    </row>
    <row r="18" spans="1:4" ht="24" customHeight="1">
      <c r="A18" s="7"/>
      <c r="B18" s="5" t="s">
        <v>43</v>
      </c>
      <c r="C18" s="35">
        <f>C17/C16</f>
        <v>1.1226302174032048</v>
      </c>
      <c r="D18" s="6" t="s">
        <v>11</v>
      </c>
    </row>
    <row r="19" spans="1:4" ht="24" customHeight="1">
      <c r="A19" s="7"/>
      <c r="B19" s="5" t="s">
        <v>23</v>
      </c>
      <c r="C19" s="34">
        <f>'[5]fvbo52'!$D$14</f>
        <v>8616575132</v>
      </c>
      <c r="D19" s="6" t="s">
        <v>12</v>
      </c>
    </row>
    <row r="20" spans="1:4" ht="24" customHeight="1" thickBot="1">
      <c r="A20" s="64" t="str">
        <f>"زیر دیپلم"&amp;'[3]12'!$B$23&amp;"-دیپلم"&amp;'[3]12'!$C$23&amp;"-فوق دیپلم"&amp;'[3]12'!$D$23&amp;"-لیسانس"&amp;'[3]12'!$E$23&amp;"-فوق لیسانس"&amp;'[3]12'!$F$23</f>
        <v>زیر دیپلم1-دیپلم1-فوق دیپلم0-لیسانس7-فوق لیسانس5</v>
      </c>
      <c r="B20" s="10" t="s">
        <v>24</v>
      </c>
      <c r="C20" s="65">
        <f>+'[3]12'!$H$23</f>
        <v>14</v>
      </c>
      <c r="D20" s="11" t="s">
        <v>13</v>
      </c>
    </row>
    <row r="21" ht="19.5" customHeight="1" thickTop="1"/>
  </sheetData>
  <sheetProtection/>
  <mergeCells count="1">
    <mergeCell ref="A6:D6"/>
  </mergeCells>
  <printOptions/>
  <pageMargins left="0.35433070866141736" right="0.35433070866141736" top="0.3937007874015748" bottom="0.5905511811023623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-واحد آمار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18.28125" style="0" customWidth="1"/>
    <col min="5" max="5" width="22.00390625" style="0" customWidth="1"/>
    <col min="6" max="6" width="15.421875" style="0" customWidth="1"/>
    <col min="7" max="7" width="20.140625" style="0" customWidth="1"/>
  </cols>
  <sheetData>
    <row r="1" spans="2:7" ht="37.5" customHeight="1">
      <c r="B1" s="70" t="s">
        <v>51</v>
      </c>
      <c r="C1" s="70"/>
      <c r="D1" s="70"/>
      <c r="E1" s="70"/>
      <c r="F1" s="70"/>
      <c r="G1" s="70"/>
    </row>
    <row r="2" spans="2:7" ht="29.25" thickBot="1">
      <c r="B2" s="71" t="str">
        <f>'p11401'!A1</f>
        <v>تا پایان سال 1401</v>
      </c>
      <c r="C2" s="71"/>
      <c r="D2" s="71"/>
      <c r="E2" s="71"/>
      <c r="F2" s="71"/>
      <c r="G2" s="71"/>
    </row>
    <row r="3" spans="2:7" ht="23.25" thickTop="1">
      <c r="B3" s="15" t="s">
        <v>27</v>
      </c>
      <c r="C3" s="16" t="s">
        <v>28</v>
      </c>
      <c r="D3" s="16" t="s">
        <v>29</v>
      </c>
      <c r="E3" s="16" t="s">
        <v>29</v>
      </c>
      <c r="F3" s="16" t="s">
        <v>30</v>
      </c>
      <c r="G3" s="17" t="s">
        <v>31</v>
      </c>
    </row>
    <row r="4" spans="2:7" ht="22.5">
      <c r="B4" s="18" t="s">
        <v>32</v>
      </c>
      <c r="C4" s="19" t="s">
        <v>33</v>
      </c>
      <c r="D4" s="19" t="s">
        <v>33</v>
      </c>
      <c r="E4" s="19" t="s">
        <v>0</v>
      </c>
      <c r="F4" s="19" t="s">
        <v>34</v>
      </c>
      <c r="G4" s="20"/>
    </row>
    <row r="5" spans="2:7" ht="31.5">
      <c r="B5" s="37">
        <f>C5/D5</f>
        <v>1.1193316274317056</v>
      </c>
      <c r="C5" s="38">
        <f>'[5]fvbn52'!$B$14</f>
        <v>162477462423</v>
      </c>
      <c r="D5" s="38">
        <f>'[5]fvbn52'!$G$14</f>
        <v>145155786222</v>
      </c>
      <c r="E5" s="38">
        <f>'[5]fvbn52'!$L$14</f>
        <v>158519022</v>
      </c>
      <c r="F5" s="38">
        <f>'[5]fvbn52'!$M$14</f>
        <v>22180</v>
      </c>
      <c r="G5" s="39" t="s">
        <v>52</v>
      </c>
    </row>
    <row r="6" spans="2:7" ht="31.5">
      <c r="B6" s="37">
        <f>C6/D6</f>
        <v>1.1494564119256985</v>
      </c>
      <c r="C6" s="38">
        <f>'[5]fvbn176'!$B$14</f>
        <v>20516162227</v>
      </c>
      <c r="D6" s="38">
        <f>'[5]fvbn176'!$G$14</f>
        <v>17848577827</v>
      </c>
      <c r="E6" s="38">
        <f>'[5]fvbn176'!$L$14</f>
        <v>30823720</v>
      </c>
      <c r="F6" s="38">
        <f>'[5]fvbn176'!$M$14</f>
        <v>3195</v>
      </c>
      <c r="G6" s="54" t="s">
        <v>67</v>
      </c>
    </row>
    <row r="7" spans="2:7" ht="32.25" thickBot="1">
      <c r="B7" s="37">
        <f>C7/D7</f>
        <v>1.1226302174032048</v>
      </c>
      <c r="C7" s="41">
        <f>SUM(C5:C6)</f>
        <v>182993624650</v>
      </c>
      <c r="D7" s="41">
        <f>SUM(D5:D6)</f>
        <v>163004364049</v>
      </c>
      <c r="E7" s="41">
        <f>SUM(E5:E6)</f>
        <v>189342742</v>
      </c>
      <c r="F7" s="41">
        <f>SUM(F5:F6)</f>
        <v>25375</v>
      </c>
      <c r="G7" s="42" t="s">
        <v>41</v>
      </c>
    </row>
    <row r="8" spans="2:7" ht="37.5" thickBot="1" thickTop="1">
      <c r="B8" s="72" t="s">
        <v>35</v>
      </c>
      <c r="C8" s="72"/>
      <c r="D8" s="72"/>
      <c r="E8" s="72"/>
      <c r="F8" s="72"/>
      <c r="G8" s="72"/>
    </row>
    <row r="9" spans="1:7" ht="27.75" thickTop="1">
      <c r="A9" s="43" t="s">
        <v>79</v>
      </c>
      <c r="B9" s="60" t="s">
        <v>36</v>
      </c>
      <c r="C9" s="44" t="s">
        <v>37</v>
      </c>
      <c r="D9" s="44" t="s">
        <v>38</v>
      </c>
      <c r="E9" s="44" t="s">
        <v>39</v>
      </c>
      <c r="F9" s="44" t="s">
        <v>40</v>
      </c>
      <c r="G9" s="45" t="s">
        <v>31</v>
      </c>
    </row>
    <row r="10" spans="1:7" ht="19.5">
      <c r="A10" s="46"/>
      <c r="B10" s="61"/>
      <c r="C10" s="47"/>
      <c r="D10" s="47"/>
      <c r="E10" s="47"/>
      <c r="F10" s="47"/>
      <c r="G10" s="48"/>
    </row>
    <row r="11" spans="1:7" ht="31.5">
      <c r="A11" s="49">
        <f>'[5]fvbn52'!$M$13</f>
        <v>261</v>
      </c>
      <c r="B11" s="62">
        <f>'[5]fvbn52'!$M$12</f>
        <v>2872</v>
      </c>
      <c r="C11" s="38">
        <f>'[5]fvbn52'!$M$11</f>
        <v>118</v>
      </c>
      <c r="D11" s="38">
        <f>'[5]fvbn52'!$M$10</f>
        <v>206</v>
      </c>
      <c r="E11" s="38">
        <f>'[5]fvbn52'!$M$9</f>
        <v>658</v>
      </c>
      <c r="F11" s="38">
        <f>'[5]fvbn52'!$M$8</f>
        <v>18065</v>
      </c>
      <c r="G11" s="39" t="s">
        <v>52</v>
      </c>
    </row>
    <row r="12" spans="1:7" ht="31.5">
      <c r="A12" s="49">
        <f>'[5]fvbn176'!$M$13</f>
        <v>37</v>
      </c>
      <c r="B12" s="62">
        <f>'[5]fvbn176'!$M$12</f>
        <v>321</v>
      </c>
      <c r="C12" s="38">
        <f>'[5]fvbn176'!$M$11</f>
        <v>11</v>
      </c>
      <c r="D12" s="38">
        <f>'[5]fvbn176'!$M$10</f>
        <v>144</v>
      </c>
      <c r="E12" s="38">
        <f>'[5]fvbn176'!$M$9</f>
        <v>100</v>
      </c>
      <c r="F12" s="38">
        <f>'[5]fvbn176'!$M$8</f>
        <v>2582</v>
      </c>
      <c r="G12" s="54" t="s">
        <v>67</v>
      </c>
    </row>
    <row r="13" spans="1:7" ht="32.25" thickBot="1">
      <c r="A13" s="50">
        <f aca="true" t="shared" si="0" ref="A13:F13">SUM(A11:A12)</f>
        <v>298</v>
      </c>
      <c r="B13" s="63">
        <f t="shared" si="0"/>
        <v>3193</v>
      </c>
      <c r="C13" s="41">
        <f t="shared" si="0"/>
        <v>129</v>
      </c>
      <c r="D13" s="41">
        <f t="shared" si="0"/>
        <v>350</v>
      </c>
      <c r="E13" s="41">
        <f t="shared" si="0"/>
        <v>758</v>
      </c>
      <c r="F13" s="41">
        <f t="shared" si="0"/>
        <v>20647</v>
      </c>
      <c r="G13" s="42" t="s">
        <v>41</v>
      </c>
    </row>
    <row r="14" ht="87.75" customHeight="1" thickTop="1"/>
    <row r="16" ht="13.5" thickBot="1"/>
    <row r="17" spans="3:6" ht="24" thickBot="1">
      <c r="C17" s="22">
        <f>IF(C7='p11401'!C17,1," ")</f>
        <v>1</v>
      </c>
      <c r="D17" s="22">
        <f>IF(D7='p11401'!C16,1," ")</f>
        <v>1</v>
      </c>
      <c r="E17" s="22">
        <f>IF(E7='p11401'!C15,1," ")</f>
        <v>1</v>
      </c>
      <c r="F17" s="22">
        <f>IF(F7='p11401'!C5,1," ")</f>
        <v>1</v>
      </c>
    </row>
    <row r="18" ht="24" thickBot="1">
      <c r="F18" s="22">
        <f>IF(SUM(A13:F13)=F7,1," ")</f>
        <v>1</v>
      </c>
    </row>
  </sheetData>
  <sheetProtection/>
  <mergeCells count="3">
    <mergeCell ref="B1:G1"/>
    <mergeCell ref="B2:G2"/>
    <mergeCell ref="B8:G8"/>
  </mergeCells>
  <printOptions/>
  <pageMargins left="1.141732283464567" right="0.7480314960629921" top="1.3385826771653544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37.5" customHeight="1">
      <c r="A1" s="70" t="s">
        <v>51</v>
      </c>
      <c r="B1" s="70"/>
      <c r="C1" s="70"/>
      <c r="D1" s="70"/>
      <c r="E1" s="70"/>
      <c r="F1" s="70"/>
    </row>
    <row r="2" spans="1:6" ht="29.25" thickBot="1">
      <c r="A2" s="71" t="str">
        <f>'p189'!A1</f>
        <v>تا پايان سال 89</v>
      </c>
      <c r="B2" s="71"/>
      <c r="C2" s="71"/>
      <c r="D2" s="71"/>
      <c r="E2" s="71"/>
      <c r="F2" s="71"/>
    </row>
    <row r="3" spans="1:6" ht="23.25" thickTop="1">
      <c r="A3" s="15" t="s">
        <v>27</v>
      </c>
      <c r="B3" s="16" t="s">
        <v>28</v>
      </c>
      <c r="C3" s="16" t="s">
        <v>29</v>
      </c>
      <c r="D3" s="16" t="s">
        <v>29</v>
      </c>
      <c r="E3" s="16" t="s">
        <v>30</v>
      </c>
      <c r="F3" s="17" t="s">
        <v>31</v>
      </c>
    </row>
    <row r="4" spans="1:6" ht="22.5">
      <c r="A4" s="18" t="s">
        <v>32</v>
      </c>
      <c r="B4" s="19" t="s">
        <v>33</v>
      </c>
      <c r="C4" s="19" t="s">
        <v>33</v>
      </c>
      <c r="D4" s="19" t="s">
        <v>0</v>
      </c>
      <c r="E4" s="19" t="s">
        <v>34</v>
      </c>
      <c r="F4" s="20"/>
    </row>
    <row r="5" spans="1:6" ht="31.5">
      <c r="A5" s="37">
        <f>B5/C5</f>
        <v>0.868973225159921</v>
      </c>
      <c r="B5" s="38">
        <v>10797690719</v>
      </c>
      <c r="C5" s="38">
        <v>12425803703</v>
      </c>
      <c r="D5" s="38">
        <v>91353486</v>
      </c>
      <c r="E5" s="38">
        <v>12136</v>
      </c>
      <c r="F5" s="39" t="s">
        <v>52</v>
      </c>
    </row>
    <row r="6" spans="1:6" ht="32.25" thickBot="1">
      <c r="A6" s="40">
        <f>B6/C6</f>
        <v>0.868973225159921</v>
      </c>
      <c r="B6" s="41">
        <f>SUM(B5:B5)</f>
        <v>10797690719</v>
      </c>
      <c r="C6" s="41">
        <f>SUM(C5:C5)</f>
        <v>12425803703</v>
      </c>
      <c r="D6" s="41">
        <f>SUM(D5:D5)</f>
        <v>91353486</v>
      </c>
      <c r="E6" s="41">
        <f>SUM(E5:E5)</f>
        <v>12136</v>
      </c>
      <c r="F6" s="42" t="s">
        <v>41</v>
      </c>
    </row>
    <row r="7" spans="1:6" ht="37.5" thickBot="1" thickTop="1">
      <c r="A7" s="72" t="s">
        <v>35</v>
      </c>
      <c r="B7" s="72"/>
      <c r="C7" s="72"/>
      <c r="D7" s="72"/>
      <c r="E7" s="72"/>
      <c r="F7" s="72"/>
    </row>
    <row r="8" spans="1:6" ht="27.75" thickTop="1">
      <c r="A8" s="43" t="s">
        <v>36</v>
      </c>
      <c r="B8" s="44" t="s">
        <v>37</v>
      </c>
      <c r="C8" s="44" t="s">
        <v>38</v>
      </c>
      <c r="D8" s="44" t="s">
        <v>39</v>
      </c>
      <c r="E8" s="44" t="s">
        <v>40</v>
      </c>
      <c r="F8" s="45" t="s">
        <v>31</v>
      </c>
    </row>
    <row r="9" spans="1:6" ht="19.5">
      <c r="A9" s="46"/>
      <c r="B9" s="47"/>
      <c r="C9" s="47"/>
      <c r="D9" s="47"/>
      <c r="E9" s="47"/>
      <c r="F9" s="48"/>
    </row>
    <row r="10" spans="1:6" ht="31.5">
      <c r="A10" s="49">
        <v>1580</v>
      </c>
      <c r="B10" s="38">
        <v>38</v>
      </c>
      <c r="C10" s="38">
        <v>131</v>
      </c>
      <c r="D10" s="38">
        <v>391</v>
      </c>
      <c r="E10" s="38">
        <v>9996</v>
      </c>
      <c r="F10" s="39" t="s">
        <v>52</v>
      </c>
    </row>
    <row r="11" spans="1:6" ht="32.25" thickBot="1">
      <c r="A11" s="50">
        <f>SUM(A10:A10)</f>
        <v>1580</v>
      </c>
      <c r="B11" s="41">
        <f>SUM(B10:B10)</f>
        <v>38</v>
      </c>
      <c r="C11" s="41">
        <f>SUM(C10:C10)</f>
        <v>131</v>
      </c>
      <c r="D11" s="41">
        <f>SUM(D10:D10)</f>
        <v>391</v>
      </c>
      <c r="E11" s="41">
        <f>SUM(E10:E10)</f>
        <v>9996</v>
      </c>
      <c r="F11" s="42" t="s">
        <v>41</v>
      </c>
    </row>
    <row r="12" ht="13.5" thickTop="1"/>
    <row r="14" ht="87.75" customHeight="1" thickBot="1"/>
    <row r="15" spans="2:5" ht="24" thickBot="1">
      <c r="B15" s="22">
        <f>IF(B6='p189'!C18,1," ")</f>
        <v>1</v>
      </c>
      <c r="C15" s="22">
        <f>IF(C6='p189'!C17,1," ")</f>
        <v>1</v>
      </c>
      <c r="D15" s="22">
        <f>IF(D6='p189'!C16,1," ")</f>
        <v>1</v>
      </c>
      <c r="E15" s="22">
        <f>IF(E6='p189'!C5,1," ")</f>
        <v>1</v>
      </c>
    </row>
    <row r="16" ht="24" thickBot="1">
      <c r="E16" s="22">
        <f>IF(SUM(A11:E11)=E6,1," ")</f>
        <v>1</v>
      </c>
    </row>
  </sheetData>
  <sheetProtection/>
  <mergeCells count="3">
    <mergeCell ref="A1:F1"/>
    <mergeCell ref="A2:F2"/>
    <mergeCell ref="A7:F7"/>
  </mergeCells>
  <printOptions/>
  <pageMargins left="1.141732283464567" right="0.7480314960629921" top="1.3385826771653544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فناوري اطلاعات و ارتباطات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7.00390625" style="0" customWidth="1"/>
    <col min="2" max="2" width="19.8515625" style="0" customWidth="1"/>
    <col min="3" max="3" width="27.7109375" style="0" customWidth="1"/>
    <col min="4" max="4" width="51.421875" style="0" customWidth="1"/>
  </cols>
  <sheetData>
    <row r="1" spans="1:4" ht="35.25" customHeight="1" thickBot="1">
      <c r="A1" s="29" t="s">
        <v>55</v>
      </c>
      <c r="B1" s="30"/>
      <c r="C1" s="30" t="s">
        <v>50</v>
      </c>
      <c r="D1" s="31"/>
    </row>
    <row r="2" spans="1:4" ht="24" customHeight="1" thickTop="1">
      <c r="A2" s="1" t="s">
        <v>25</v>
      </c>
      <c r="B2" s="2" t="s">
        <v>14</v>
      </c>
      <c r="C2" s="2" t="s">
        <v>26</v>
      </c>
      <c r="D2" s="3" t="s">
        <v>1</v>
      </c>
    </row>
    <row r="3" spans="1:4" ht="24" customHeight="1">
      <c r="A3" s="4" t="s">
        <v>52</v>
      </c>
      <c r="B3" s="5" t="s">
        <v>15</v>
      </c>
      <c r="C3" s="32">
        <v>416</v>
      </c>
      <c r="D3" s="6" t="s">
        <v>2</v>
      </c>
    </row>
    <row r="4" spans="1:4" ht="24" customHeight="1">
      <c r="A4" s="7"/>
      <c r="B4" s="5" t="s">
        <v>16</v>
      </c>
      <c r="C4" s="51">
        <v>5</v>
      </c>
      <c r="D4" s="6" t="s">
        <v>3</v>
      </c>
    </row>
    <row r="5" spans="1:4" ht="24" customHeight="1">
      <c r="A5" s="12"/>
      <c r="B5" s="13" t="s">
        <v>17</v>
      </c>
      <c r="C5" s="33">
        <v>12952</v>
      </c>
      <c r="D5" s="14" t="s">
        <v>4</v>
      </c>
    </row>
    <row r="6" spans="1:4" ht="24" customHeight="1">
      <c r="A6" s="67" t="s">
        <v>56</v>
      </c>
      <c r="B6" s="68"/>
      <c r="C6" s="68"/>
      <c r="D6" s="69"/>
    </row>
    <row r="7" spans="1:4" ht="24" customHeight="1">
      <c r="A7" s="7"/>
      <c r="B7" s="5" t="s">
        <v>18</v>
      </c>
      <c r="C7" s="51">
        <v>182.283</v>
      </c>
      <c r="D7" s="6" t="s">
        <v>5</v>
      </c>
    </row>
    <row r="8" spans="1:13" ht="24" customHeight="1">
      <c r="A8" s="7"/>
      <c r="B8" s="5" t="s">
        <v>18</v>
      </c>
      <c r="C8" s="51">
        <v>129.3</v>
      </c>
      <c r="D8" s="6" t="s">
        <v>6</v>
      </c>
      <c r="K8" s="21"/>
      <c r="L8" s="21"/>
      <c r="M8" s="21"/>
    </row>
    <row r="9" spans="1:13" ht="24" customHeight="1">
      <c r="A9" s="4" t="s">
        <v>57</v>
      </c>
      <c r="B9" s="5" t="s">
        <v>19</v>
      </c>
      <c r="C9" s="34">
        <v>525</v>
      </c>
      <c r="D9" s="6" t="s">
        <v>7</v>
      </c>
      <c r="K9" s="21"/>
      <c r="L9" s="21"/>
      <c r="M9" s="21"/>
    </row>
    <row r="10" spans="1:13" ht="24" customHeight="1">
      <c r="A10" s="7"/>
      <c r="B10" s="5" t="s">
        <v>19</v>
      </c>
      <c r="C10" s="34">
        <v>2327</v>
      </c>
      <c r="D10" s="6" t="s">
        <v>47</v>
      </c>
      <c r="K10" s="21"/>
      <c r="L10" s="21"/>
      <c r="M10" s="21"/>
    </row>
    <row r="11" spans="1:13" ht="24" customHeight="1">
      <c r="A11" s="7"/>
      <c r="B11" s="5" t="s">
        <v>20</v>
      </c>
      <c r="C11" s="34">
        <v>2694</v>
      </c>
      <c r="D11" s="52" t="s">
        <v>48</v>
      </c>
      <c r="K11" s="21"/>
      <c r="L11" s="21"/>
      <c r="M11" s="21"/>
    </row>
    <row r="12" spans="1:13" ht="24" customHeight="1">
      <c r="A12" s="7"/>
      <c r="B12" s="5" t="s">
        <v>42</v>
      </c>
      <c r="C12" s="32">
        <v>24</v>
      </c>
      <c r="D12" s="6" t="s">
        <v>45</v>
      </c>
      <c r="K12" s="21"/>
      <c r="L12" s="21"/>
      <c r="M12" s="21"/>
    </row>
    <row r="13" spans="1:13" ht="24" customHeight="1">
      <c r="A13" s="7"/>
      <c r="B13" s="5" t="s">
        <v>42</v>
      </c>
      <c r="C13" s="32">
        <v>22</v>
      </c>
      <c r="D13" s="6" t="s">
        <v>44</v>
      </c>
      <c r="K13" s="21"/>
      <c r="L13" s="21"/>
      <c r="M13" s="21"/>
    </row>
    <row r="14" spans="1:4" ht="24" customHeight="1">
      <c r="A14" s="7"/>
      <c r="B14" s="5" t="s">
        <v>21</v>
      </c>
      <c r="C14" s="32">
        <v>12</v>
      </c>
      <c r="D14" s="6" t="s">
        <v>8</v>
      </c>
    </row>
    <row r="15" spans="1:4" ht="24" customHeight="1">
      <c r="A15" s="7"/>
      <c r="B15" s="5" t="s">
        <v>17</v>
      </c>
      <c r="C15" s="34">
        <v>842</v>
      </c>
      <c r="D15" s="6" t="s">
        <v>46</v>
      </c>
    </row>
    <row r="16" spans="1:4" ht="24" customHeight="1">
      <c r="A16" s="7"/>
      <c r="B16" s="5" t="s">
        <v>22</v>
      </c>
      <c r="C16" s="34">
        <v>85474147</v>
      </c>
      <c r="D16" s="8" t="s">
        <v>9</v>
      </c>
    </row>
    <row r="17" spans="1:4" ht="24" customHeight="1">
      <c r="A17" s="7"/>
      <c r="B17" s="5" t="s">
        <v>23</v>
      </c>
      <c r="C17" s="34">
        <v>25161165144</v>
      </c>
      <c r="D17" s="8" t="s">
        <v>9</v>
      </c>
    </row>
    <row r="18" spans="1:4" ht="24" customHeight="1">
      <c r="A18" s="7"/>
      <c r="B18" s="5" t="s">
        <v>23</v>
      </c>
      <c r="C18" s="34">
        <v>25225541707</v>
      </c>
      <c r="D18" s="6" t="s">
        <v>10</v>
      </c>
    </row>
    <row r="19" spans="1:4" ht="24" customHeight="1">
      <c r="A19" s="7"/>
      <c r="B19" s="5" t="s">
        <v>43</v>
      </c>
      <c r="C19" s="35">
        <v>1.0025585684379705</v>
      </c>
      <c r="D19" s="6" t="s">
        <v>11</v>
      </c>
    </row>
    <row r="20" spans="1:4" ht="24" customHeight="1">
      <c r="A20" s="7"/>
      <c r="B20" s="5" t="s">
        <v>23</v>
      </c>
      <c r="C20" s="34">
        <v>2766545680</v>
      </c>
      <c r="D20" s="6" t="s">
        <v>12</v>
      </c>
    </row>
    <row r="21" spans="1:4" ht="24" customHeight="1" thickBot="1">
      <c r="A21" s="9" t="s">
        <v>54</v>
      </c>
      <c r="B21" s="10" t="s">
        <v>24</v>
      </c>
      <c r="C21" s="36">
        <v>5</v>
      </c>
      <c r="D21" s="11" t="s">
        <v>13</v>
      </c>
    </row>
    <row r="22" ht="19.5" customHeight="1" thickTop="1"/>
  </sheetData>
  <sheetProtection/>
  <mergeCells count="1">
    <mergeCell ref="A6:D6"/>
  </mergeCells>
  <printOptions/>
  <pageMargins left="0.35433070866141736" right="0.35433070866141736" top="0.3937007874015748" bottom="0.5905511811023623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مهندسي-دفتر فناوري اطلاعات و ارتباطات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5" sqref="A5:F11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37.5" customHeight="1">
      <c r="A1" s="70" t="s">
        <v>51</v>
      </c>
      <c r="B1" s="70"/>
      <c r="C1" s="70"/>
      <c r="D1" s="70"/>
      <c r="E1" s="70"/>
      <c r="F1" s="70"/>
    </row>
    <row r="2" spans="1:6" ht="29.25" thickBot="1">
      <c r="A2" s="71" t="str">
        <f>'p190'!A1</f>
        <v>تا پایان سال 90</v>
      </c>
      <c r="B2" s="71"/>
      <c r="C2" s="71"/>
      <c r="D2" s="71"/>
      <c r="E2" s="71"/>
      <c r="F2" s="71"/>
    </row>
    <row r="3" spans="1:6" ht="23.25" thickTop="1">
      <c r="A3" s="15" t="s">
        <v>27</v>
      </c>
      <c r="B3" s="16" t="s">
        <v>28</v>
      </c>
      <c r="C3" s="16" t="s">
        <v>29</v>
      </c>
      <c r="D3" s="16" t="s">
        <v>29</v>
      </c>
      <c r="E3" s="16" t="s">
        <v>30</v>
      </c>
      <c r="F3" s="17" t="s">
        <v>31</v>
      </c>
    </row>
    <row r="4" spans="1:6" ht="22.5">
      <c r="A4" s="18" t="s">
        <v>32</v>
      </c>
      <c r="B4" s="19" t="s">
        <v>33</v>
      </c>
      <c r="C4" s="19" t="s">
        <v>33</v>
      </c>
      <c r="D4" s="19" t="s">
        <v>0</v>
      </c>
      <c r="E4" s="19" t="s">
        <v>34</v>
      </c>
      <c r="F4" s="20"/>
    </row>
    <row r="5" spans="1:6" ht="31.5">
      <c r="A5" s="37">
        <v>1.0025585684379705</v>
      </c>
      <c r="B5" s="38">
        <v>25225541707</v>
      </c>
      <c r="C5" s="38">
        <v>25161165144</v>
      </c>
      <c r="D5" s="38">
        <v>85474147</v>
      </c>
      <c r="E5" s="38">
        <v>12952</v>
      </c>
      <c r="F5" s="39" t="s">
        <v>52</v>
      </c>
    </row>
    <row r="6" spans="1:6" ht="32.25" thickBot="1">
      <c r="A6" s="40">
        <v>1.0025585684379705</v>
      </c>
      <c r="B6" s="41">
        <v>25225541707</v>
      </c>
      <c r="C6" s="41">
        <v>25161165144</v>
      </c>
      <c r="D6" s="41">
        <v>85474147</v>
      </c>
      <c r="E6" s="41">
        <v>12952</v>
      </c>
      <c r="F6" s="42" t="s">
        <v>41</v>
      </c>
    </row>
    <row r="7" spans="1:6" ht="37.5" thickBot="1" thickTop="1">
      <c r="A7" s="72" t="s">
        <v>35</v>
      </c>
      <c r="B7" s="72"/>
      <c r="C7" s="72"/>
      <c r="D7" s="72"/>
      <c r="E7" s="72"/>
      <c r="F7" s="72"/>
    </row>
    <row r="8" spans="1:6" ht="27.75" thickTop="1">
      <c r="A8" s="43" t="s">
        <v>36</v>
      </c>
      <c r="B8" s="44" t="s">
        <v>37</v>
      </c>
      <c r="C8" s="44" t="s">
        <v>38</v>
      </c>
      <c r="D8" s="44" t="s">
        <v>39</v>
      </c>
      <c r="E8" s="44" t="s">
        <v>40</v>
      </c>
      <c r="F8" s="45" t="s">
        <v>31</v>
      </c>
    </row>
    <row r="9" spans="1:6" ht="19.5">
      <c r="A9" s="46"/>
      <c r="B9" s="47"/>
      <c r="C9" s="47"/>
      <c r="D9" s="47"/>
      <c r="E9" s="47"/>
      <c r="F9" s="48"/>
    </row>
    <row r="10" spans="1:6" ht="31.5">
      <c r="A10" s="49">
        <v>1723</v>
      </c>
      <c r="B10" s="38">
        <v>44</v>
      </c>
      <c r="C10" s="38">
        <v>160</v>
      </c>
      <c r="D10" s="38">
        <v>433</v>
      </c>
      <c r="E10" s="38">
        <v>10592</v>
      </c>
      <c r="F10" s="39" t="s">
        <v>52</v>
      </c>
    </row>
    <row r="11" spans="1:6" ht="32.25" thickBot="1">
      <c r="A11" s="50">
        <v>1723</v>
      </c>
      <c r="B11" s="41">
        <v>44</v>
      </c>
      <c r="C11" s="41">
        <v>160</v>
      </c>
      <c r="D11" s="41">
        <v>433</v>
      </c>
      <c r="E11" s="41">
        <v>10592</v>
      </c>
      <c r="F11" s="42" t="s">
        <v>41</v>
      </c>
    </row>
    <row r="12" ht="13.5" thickTop="1"/>
    <row r="14" ht="87.75" customHeight="1" thickBot="1"/>
    <row r="15" spans="2:5" ht="24" thickBot="1">
      <c r="B15" s="22">
        <f>IF(B6='p190'!C18,1," ")</f>
        <v>1</v>
      </c>
      <c r="C15" s="22">
        <f>IF(C6='p190'!C17,1," ")</f>
        <v>1</v>
      </c>
      <c r="D15" s="22">
        <f>IF(D6='p190'!C16,1," ")</f>
        <v>1</v>
      </c>
      <c r="E15" s="22">
        <f>IF(E6='p190'!C5,1," ")</f>
        <v>1</v>
      </c>
    </row>
    <row r="16" ht="24" thickBot="1">
      <c r="E16" s="22">
        <f>IF(SUM(A11:E11)=E6,1," ")</f>
        <v>1</v>
      </c>
    </row>
  </sheetData>
  <sheetProtection/>
  <mergeCells count="3">
    <mergeCell ref="A1:F1"/>
    <mergeCell ref="A2:F2"/>
    <mergeCell ref="A7:F7"/>
  </mergeCells>
  <printOptions/>
  <pageMargins left="1.141732283464567" right="0.7480314960629921" top="1.3385826771653544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فناوري اطلاعات و ارتباطات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4">
      <selection activeCell="C20" sqref="C20"/>
    </sheetView>
  </sheetViews>
  <sheetFormatPr defaultColWidth="9.140625" defaultRowHeight="12.75"/>
  <cols>
    <col min="1" max="1" width="37.00390625" style="0" customWidth="1"/>
    <col min="2" max="2" width="19.8515625" style="0" customWidth="1"/>
    <col min="3" max="3" width="27.7109375" style="0" customWidth="1"/>
    <col min="4" max="4" width="51.421875" style="0" customWidth="1"/>
  </cols>
  <sheetData>
    <row r="1" spans="1:4" ht="35.25" customHeight="1" thickBot="1">
      <c r="A1" s="29" t="s">
        <v>59</v>
      </c>
      <c r="B1" s="30"/>
      <c r="C1" s="30" t="s">
        <v>50</v>
      </c>
      <c r="D1" s="31"/>
    </row>
    <row r="2" spans="1:4" ht="24" customHeight="1" thickTop="1">
      <c r="A2" s="1" t="s">
        <v>25</v>
      </c>
      <c r="B2" s="2" t="s">
        <v>14</v>
      </c>
      <c r="C2" s="2" t="s">
        <v>26</v>
      </c>
      <c r="D2" s="3" t="s">
        <v>1</v>
      </c>
    </row>
    <row r="3" spans="1:4" ht="24" customHeight="1">
      <c r="A3" s="4" t="s">
        <v>52</v>
      </c>
      <c r="B3" s="5" t="s">
        <v>15</v>
      </c>
      <c r="C3" s="32">
        <v>416</v>
      </c>
      <c r="D3" s="6" t="s">
        <v>2</v>
      </c>
    </row>
    <row r="4" spans="1:4" ht="24" customHeight="1">
      <c r="A4" s="7"/>
      <c r="B4" s="5" t="s">
        <v>16</v>
      </c>
      <c r="C4" s="51">
        <v>5</v>
      </c>
      <c r="D4" s="6" t="s">
        <v>3</v>
      </c>
    </row>
    <row r="5" spans="1:4" ht="24" customHeight="1">
      <c r="A5" s="12"/>
      <c r="B5" s="13" t="s">
        <v>17</v>
      </c>
      <c r="C5" s="33">
        <v>14537</v>
      </c>
      <c r="D5" s="14" t="s">
        <v>4</v>
      </c>
    </row>
    <row r="6" spans="1:4" ht="24" customHeight="1">
      <c r="A6" s="67" t="s">
        <v>60</v>
      </c>
      <c r="B6" s="68"/>
      <c r="C6" s="68"/>
      <c r="D6" s="69"/>
    </row>
    <row r="7" spans="1:4" ht="24" customHeight="1">
      <c r="A7" s="7"/>
      <c r="B7" s="5" t="s">
        <v>18</v>
      </c>
      <c r="C7" s="51">
        <v>192.988</v>
      </c>
      <c r="D7" s="6" t="s">
        <v>5</v>
      </c>
    </row>
    <row r="8" spans="1:13" ht="24" customHeight="1">
      <c r="A8" s="7"/>
      <c r="B8" s="5" t="s">
        <v>18</v>
      </c>
      <c r="C8" s="51">
        <v>143.29199999999997</v>
      </c>
      <c r="D8" s="6" t="s">
        <v>6</v>
      </c>
      <c r="K8" s="21"/>
      <c r="L8" s="21"/>
      <c r="M8" s="21"/>
    </row>
    <row r="9" spans="1:13" ht="24" customHeight="1">
      <c r="A9" s="4" t="s">
        <v>61</v>
      </c>
      <c r="B9" s="5" t="s">
        <v>19</v>
      </c>
      <c r="C9" s="34">
        <v>659</v>
      </c>
      <c r="D9" s="6" t="s">
        <v>7</v>
      </c>
      <c r="K9" s="21"/>
      <c r="L9" s="21"/>
      <c r="M9" s="21"/>
    </row>
    <row r="10" spans="1:13" ht="24" customHeight="1">
      <c r="A10" s="7"/>
      <c r="B10" s="5" t="s">
        <v>19</v>
      </c>
      <c r="C10" s="34">
        <v>2151</v>
      </c>
      <c r="D10" s="6" t="s">
        <v>47</v>
      </c>
      <c r="K10" s="21"/>
      <c r="L10" s="21"/>
      <c r="M10" s="21"/>
    </row>
    <row r="11" spans="1:13" ht="24" customHeight="1">
      <c r="A11" s="7"/>
      <c r="B11" s="5" t="s">
        <v>20</v>
      </c>
      <c r="C11" s="34">
        <v>3127</v>
      </c>
      <c r="D11" s="52" t="s">
        <v>48</v>
      </c>
      <c r="K11" s="21"/>
      <c r="L11" s="21"/>
      <c r="M11" s="21"/>
    </row>
    <row r="12" spans="1:13" ht="24" customHeight="1">
      <c r="A12" s="7"/>
      <c r="B12" s="5" t="s">
        <v>42</v>
      </c>
      <c r="C12" s="32">
        <v>26</v>
      </c>
      <c r="D12" s="6" t="s">
        <v>45</v>
      </c>
      <c r="K12" s="21"/>
      <c r="L12" s="21"/>
      <c r="M12" s="21"/>
    </row>
    <row r="13" spans="1:13" ht="24" customHeight="1">
      <c r="A13" s="7"/>
      <c r="B13" s="5" t="s">
        <v>42</v>
      </c>
      <c r="C13" s="32">
        <v>25</v>
      </c>
      <c r="D13" s="6" t="s">
        <v>44</v>
      </c>
      <c r="K13" s="21"/>
      <c r="L13" s="21"/>
      <c r="M13" s="21"/>
    </row>
    <row r="14" spans="1:4" ht="24" customHeight="1">
      <c r="A14" s="7"/>
      <c r="B14" s="5" t="s">
        <v>21</v>
      </c>
      <c r="C14" s="32">
        <v>12</v>
      </c>
      <c r="D14" s="6" t="s">
        <v>8</v>
      </c>
    </row>
    <row r="15" spans="1:4" ht="24" customHeight="1">
      <c r="A15" s="7"/>
      <c r="B15" s="5" t="s">
        <v>17</v>
      </c>
      <c r="C15" s="34">
        <v>1000</v>
      </c>
      <c r="D15" s="6" t="s">
        <v>46</v>
      </c>
    </row>
    <row r="16" spans="1:4" ht="24" customHeight="1">
      <c r="A16" s="7"/>
      <c r="B16" s="5" t="s">
        <v>22</v>
      </c>
      <c r="C16" s="34">
        <v>95130732</v>
      </c>
      <c r="D16" s="8" t="s">
        <v>9</v>
      </c>
    </row>
    <row r="17" spans="1:4" ht="24" customHeight="1">
      <c r="A17" s="7"/>
      <c r="B17" s="5" t="s">
        <v>23</v>
      </c>
      <c r="C17" s="34">
        <v>24867882673</v>
      </c>
      <c r="D17" s="8" t="s">
        <v>9</v>
      </c>
    </row>
    <row r="18" spans="1:4" ht="24" customHeight="1">
      <c r="A18" s="7"/>
      <c r="B18" s="5" t="s">
        <v>23</v>
      </c>
      <c r="C18" s="34">
        <v>25657826103</v>
      </c>
      <c r="D18" s="6" t="s">
        <v>10</v>
      </c>
    </row>
    <row r="19" spans="1:4" ht="24" customHeight="1">
      <c r="A19" s="7"/>
      <c r="B19" s="5" t="s">
        <v>43</v>
      </c>
      <c r="C19" s="35">
        <v>1.031765608692439</v>
      </c>
      <c r="D19" s="6" t="s">
        <v>11</v>
      </c>
    </row>
    <row r="20" spans="1:4" ht="24" customHeight="1">
      <c r="A20" s="7"/>
      <c r="B20" s="5" t="s">
        <v>23</v>
      </c>
      <c r="C20" s="34">
        <v>2406689454</v>
      </c>
      <c r="D20" s="6" t="s">
        <v>12</v>
      </c>
    </row>
    <row r="21" spans="1:4" ht="24" customHeight="1" thickBot="1">
      <c r="A21" s="9" t="s">
        <v>62</v>
      </c>
      <c r="B21" s="10" t="s">
        <v>24</v>
      </c>
      <c r="C21" s="36">
        <v>3</v>
      </c>
      <c r="D21" s="11" t="s">
        <v>13</v>
      </c>
    </row>
    <row r="22" ht="19.5" customHeight="1" thickTop="1"/>
  </sheetData>
  <sheetProtection/>
  <mergeCells count="1">
    <mergeCell ref="A6:D6"/>
  </mergeCells>
  <printOptions/>
  <pageMargins left="0.35433070866141736" right="0.35433070866141736" top="0.3937007874015748" bottom="0.5905511811023623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مهندسي-دفتر فناوري اطلاعات و ارتباطات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5" sqref="A5:E6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37.5" customHeight="1">
      <c r="A1" s="70" t="s">
        <v>51</v>
      </c>
      <c r="B1" s="70"/>
      <c r="C1" s="70"/>
      <c r="D1" s="70"/>
      <c r="E1" s="70"/>
      <c r="F1" s="70"/>
    </row>
    <row r="2" spans="1:6" ht="29.25" thickBot="1">
      <c r="A2" s="71" t="s">
        <v>59</v>
      </c>
      <c r="B2" s="71"/>
      <c r="C2" s="71"/>
      <c r="D2" s="71"/>
      <c r="E2" s="71"/>
      <c r="F2" s="71"/>
    </row>
    <row r="3" spans="1:6" ht="23.25" thickTop="1">
      <c r="A3" s="15" t="s">
        <v>27</v>
      </c>
      <c r="B3" s="16" t="s">
        <v>28</v>
      </c>
      <c r="C3" s="16" t="s">
        <v>29</v>
      </c>
      <c r="D3" s="16" t="s">
        <v>29</v>
      </c>
      <c r="E3" s="16" t="s">
        <v>30</v>
      </c>
      <c r="F3" s="17" t="s">
        <v>31</v>
      </c>
    </row>
    <row r="4" spans="1:6" ht="22.5">
      <c r="A4" s="18" t="s">
        <v>32</v>
      </c>
      <c r="B4" s="19" t="s">
        <v>33</v>
      </c>
      <c r="C4" s="19" t="s">
        <v>33</v>
      </c>
      <c r="D4" s="19" t="s">
        <v>0</v>
      </c>
      <c r="E4" s="19" t="s">
        <v>34</v>
      </c>
      <c r="F4" s="20"/>
    </row>
    <row r="5" spans="1:6" ht="31.5">
      <c r="A5" s="37">
        <v>1.031765608692439</v>
      </c>
      <c r="B5" s="38">
        <v>25657826103</v>
      </c>
      <c r="C5" s="38">
        <v>24867882673</v>
      </c>
      <c r="D5" s="38">
        <v>95130732</v>
      </c>
      <c r="E5" s="38">
        <v>14537</v>
      </c>
      <c r="F5" s="39" t="s">
        <v>52</v>
      </c>
    </row>
    <row r="6" spans="1:6" ht="32.25" thickBot="1">
      <c r="A6" s="40">
        <v>1.031765608692439</v>
      </c>
      <c r="B6" s="41">
        <v>25657826103</v>
      </c>
      <c r="C6" s="41">
        <v>24867882673</v>
      </c>
      <c r="D6" s="41">
        <v>95130732</v>
      </c>
      <c r="E6" s="41">
        <v>14537</v>
      </c>
      <c r="F6" s="42" t="s">
        <v>41</v>
      </c>
    </row>
    <row r="7" spans="1:6" ht="37.5" thickBot="1" thickTop="1">
      <c r="A7" s="72" t="s">
        <v>35</v>
      </c>
      <c r="B7" s="72"/>
      <c r="C7" s="72"/>
      <c r="D7" s="72"/>
      <c r="E7" s="72"/>
      <c r="F7" s="72"/>
    </row>
    <row r="8" spans="1:6" ht="27.75" thickTop="1">
      <c r="A8" s="43" t="s">
        <v>36</v>
      </c>
      <c r="B8" s="44" t="s">
        <v>37</v>
      </c>
      <c r="C8" s="44" t="s">
        <v>38</v>
      </c>
      <c r="D8" s="44" t="s">
        <v>39</v>
      </c>
      <c r="E8" s="44" t="s">
        <v>40</v>
      </c>
      <c r="F8" s="45" t="s">
        <v>31</v>
      </c>
    </row>
    <row r="9" spans="1:6" ht="19.5">
      <c r="A9" s="46"/>
      <c r="B9" s="47"/>
      <c r="C9" s="47"/>
      <c r="D9" s="47"/>
      <c r="E9" s="47"/>
      <c r="F9" s="48"/>
    </row>
    <row r="10" spans="1:6" ht="31.5">
      <c r="A10" s="49">
        <v>1824</v>
      </c>
      <c r="B10" s="38">
        <v>64</v>
      </c>
      <c r="C10" s="38">
        <v>164</v>
      </c>
      <c r="D10" s="38">
        <v>475</v>
      </c>
      <c r="E10" s="38">
        <v>12010</v>
      </c>
      <c r="F10" s="39" t="s">
        <v>52</v>
      </c>
    </row>
    <row r="11" spans="1:6" ht="32.25" thickBot="1">
      <c r="A11" s="50">
        <v>1824</v>
      </c>
      <c r="B11" s="41">
        <v>64</v>
      </c>
      <c r="C11" s="41">
        <v>164</v>
      </c>
      <c r="D11" s="41">
        <v>475</v>
      </c>
      <c r="E11" s="41">
        <v>12010</v>
      </c>
      <c r="F11" s="42" t="s">
        <v>41</v>
      </c>
    </row>
    <row r="12" ht="13.5" thickTop="1"/>
    <row r="14" ht="87.75" customHeight="1" thickBot="1"/>
    <row r="15" spans="2:5" ht="24" thickBot="1">
      <c r="B15" s="22">
        <f>IF(B6='p191'!C18,1," ")</f>
        <v>1</v>
      </c>
      <c r="C15" s="22">
        <f>IF(C6='p191'!C17,1," ")</f>
        <v>1</v>
      </c>
      <c r="D15" s="22">
        <f>IF(D6='p191'!C16,1," ")</f>
        <v>1</v>
      </c>
      <c r="E15" s="22">
        <f>IF(E6='p191'!C5,1," ")</f>
        <v>1</v>
      </c>
    </row>
    <row r="16" ht="24" thickBot="1">
      <c r="E16" s="22">
        <f>IF(SUM(A11:E11)=E6,1," ")</f>
        <v>1</v>
      </c>
    </row>
  </sheetData>
  <sheetProtection/>
  <mergeCells count="3">
    <mergeCell ref="A1:F1"/>
    <mergeCell ref="A2:F2"/>
    <mergeCell ref="A7:F7"/>
  </mergeCells>
  <printOptions/>
  <pageMargins left="1.141732283464567" right="0.7480314960629921" top="1.3385826771653544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فناوري اطلاعات و ارتباطات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7.00390625" style="0" customWidth="1"/>
    <col min="2" max="2" width="19.8515625" style="0" customWidth="1"/>
    <col min="3" max="3" width="27.7109375" style="0" customWidth="1"/>
    <col min="4" max="4" width="51.421875" style="0" customWidth="1"/>
  </cols>
  <sheetData>
    <row r="1" spans="1:4" ht="35.25" customHeight="1" thickBot="1">
      <c r="A1" s="29" t="s">
        <v>63</v>
      </c>
      <c r="B1" s="30"/>
      <c r="C1" s="30" t="s">
        <v>50</v>
      </c>
      <c r="D1" s="31"/>
    </row>
    <row r="2" spans="1:4" ht="24" customHeight="1" thickTop="1">
      <c r="A2" s="1" t="s">
        <v>25</v>
      </c>
      <c r="B2" s="2" t="s">
        <v>14</v>
      </c>
      <c r="C2" s="2" t="s">
        <v>26</v>
      </c>
      <c r="D2" s="3" t="s">
        <v>1</v>
      </c>
    </row>
    <row r="3" spans="1:4" ht="24" customHeight="1">
      <c r="A3" s="4" t="s">
        <v>52</v>
      </c>
      <c r="B3" s="5" t="s">
        <v>15</v>
      </c>
      <c r="C3" s="51">
        <f>+'[6]mojtasesa140112'!$N$21</f>
        <v>83626</v>
      </c>
      <c r="D3" s="6" t="s">
        <v>2</v>
      </c>
    </row>
    <row r="4" spans="1:4" ht="24" customHeight="1">
      <c r="A4" s="7"/>
      <c r="B4" s="5" t="s">
        <v>16</v>
      </c>
      <c r="C4" s="51">
        <v>5</v>
      </c>
      <c r="D4" s="6" t="s">
        <v>3</v>
      </c>
    </row>
    <row r="5" spans="1:4" ht="24" customHeight="1">
      <c r="A5" s="12"/>
      <c r="B5" s="13" t="s">
        <v>17</v>
      </c>
      <c r="C5" s="33">
        <v>15192</v>
      </c>
      <c r="D5" s="14" t="s">
        <v>4</v>
      </c>
    </row>
    <row r="6" spans="1:4" ht="24" customHeight="1">
      <c r="A6" s="67" t="s">
        <v>64</v>
      </c>
      <c r="B6" s="68"/>
      <c r="C6" s="68"/>
      <c r="D6" s="69"/>
    </row>
    <row r="7" spans="1:4" ht="24" customHeight="1">
      <c r="A7" s="7"/>
      <c r="B7" s="5" t="s">
        <v>18</v>
      </c>
      <c r="C7" s="51">
        <v>312.477</v>
      </c>
      <c r="D7" s="6" t="s">
        <v>5</v>
      </c>
    </row>
    <row r="8" spans="1:13" ht="24" customHeight="1">
      <c r="A8" s="7"/>
      <c r="B8" s="5" t="s">
        <v>18</v>
      </c>
      <c r="C8" s="51">
        <v>191.62800000000001</v>
      </c>
      <c r="D8" s="6" t="s">
        <v>6</v>
      </c>
      <c r="K8" s="21"/>
      <c r="L8" s="21"/>
      <c r="M8" s="21"/>
    </row>
    <row r="9" spans="1:13" ht="24" customHeight="1">
      <c r="A9" s="4" t="s">
        <v>65</v>
      </c>
      <c r="B9" s="5" t="s">
        <v>19</v>
      </c>
      <c r="C9" s="34">
        <v>848</v>
      </c>
      <c r="D9" s="6" t="s">
        <v>7</v>
      </c>
      <c r="K9" s="21"/>
      <c r="L9" s="21"/>
      <c r="M9" s="21"/>
    </row>
    <row r="10" spans="1:13" ht="24" customHeight="1">
      <c r="A10" s="7"/>
      <c r="B10" s="5" t="s">
        <v>19</v>
      </c>
      <c r="C10" s="34">
        <v>2465</v>
      </c>
      <c r="D10" s="6" t="s">
        <v>47</v>
      </c>
      <c r="K10" s="21"/>
      <c r="L10" s="21"/>
      <c r="M10" s="21"/>
    </row>
    <row r="11" spans="1:13" ht="24" customHeight="1">
      <c r="A11" s="7"/>
      <c r="B11" s="5" t="s">
        <v>20</v>
      </c>
      <c r="C11" s="34">
        <v>4434</v>
      </c>
      <c r="D11" s="52" t="s">
        <v>48</v>
      </c>
      <c r="K11" s="21"/>
      <c r="L11" s="21"/>
      <c r="M11" s="21"/>
    </row>
    <row r="12" spans="1:13" ht="24" customHeight="1">
      <c r="A12" s="7"/>
      <c r="B12" s="5" t="s">
        <v>42</v>
      </c>
      <c r="C12" s="32">
        <v>31</v>
      </c>
      <c r="D12" s="6" t="s">
        <v>45</v>
      </c>
      <c r="K12" s="21"/>
      <c r="L12" s="21"/>
      <c r="M12" s="21"/>
    </row>
    <row r="13" spans="1:13" ht="24" customHeight="1">
      <c r="A13" s="7"/>
      <c r="B13" s="5" t="s">
        <v>42</v>
      </c>
      <c r="C13" s="32">
        <v>30</v>
      </c>
      <c r="D13" s="6" t="s">
        <v>44</v>
      </c>
      <c r="K13" s="21"/>
      <c r="L13" s="21"/>
      <c r="M13" s="21"/>
    </row>
    <row r="14" spans="1:4" ht="24" customHeight="1">
      <c r="A14" s="7"/>
      <c r="B14" s="5" t="s">
        <v>21</v>
      </c>
      <c r="C14" s="32">
        <v>12</v>
      </c>
      <c r="D14" s="6" t="s">
        <v>8</v>
      </c>
    </row>
    <row r="15" spans="1:4" ht="24" customHeight="1">
      <c r="A15" s="7"/>
      <c r="B15" s="5" t="s">
        <v>17</v>
      </c>
      <c r="C15" s="34">
        <v>1418</v>
      </c>
      <c r="D15" s="6" t="s">
        <v>46</v>
      </c>
    </row>
    <row r="16" spans="1:4" ht="24" customHeight="1">
      <c r="A16" s="7"/>
      <c r="B16" s="5" t="s">
        <v>22</v>
      </c>
      <c r="C16" s="34">
        <v>96720101</v>
      </c>
      <c r="D16" s="8" t="s">
        <v>9</v>
      </c>
    </row>
    <row r="17" spans="1:4" ht="24" customHeight="1">
      <c r="A17" s="7"/>
      <c r="B17" s="5" t="s">
        <v>23</v>
      </c>
      <c r="C17" s="34">
        <v>30564838577</v>
      </c>
      <c r="D17" s="8" t="s">
        <v>9</v>
      </c>
    </row>
    <row r="18" spans="1:4" ht="24" customHeight="1">
      <c r="A18" s="7"/>
      <c r="B18" s="5" t="s">
        <v>23</v>
      </c>
      <c r="C18" s="34">
        <v>28114620000</v>
      </c>
      <c r="D18" s="6" t="s">
        <v>10</v>
      </c>
    </row>
    <row r="19" spans="1:4" ht="24" customHeight="1">
      <c r="A19" s="7"/>
      <c r="B19" s="5" t="s">
        <v>43</v>
      </c>
      <c r="C19" s="35">
        <v>0.919835383039</v>
      </c>
      <c r="D19" s="6" t="s">
        <v>11</v>
      </c>
    </row>
    <row r="20" spans="1:4" ht="24" customHeight="1">
      <c r="A20" s="7"/>
      <c r="B20" s="5" t="s">
        <v>23</v>
      </c>
      <c r="C20" s="34">
        <v>4856908031</v>
      </c>
      <c r="D20" s="6" t="s">
        <v>12</v>
      </c>
    </row>
    <row r="21" spans="1:4" ht="24" customHeight="1" thickBot="1">
      <c r="A21" s="53" t="s">
        <v>66</v>
      </c>
      <c r="B21" s="10" t="s">
        <v>24</v>
      </c>
      <c r="C21" s="36">
        <v>4</v>
      </c>
      <c r="D21" s="11" t="s">
        <v>13</v>
      </c>
    </row>
    <row r="22" ht="19.5" customHeight="1" thickTop="1"/>
  </sheetData>
  <sheetProtection/>
  <mergeCells count="1">
    <mergeCell ref="A6:D6"/>
  </mergeCells>
  <printOptions/>
  <pageMargins left="0.35433070866141736" right="0.35433070866141736" top="0.3937007874015748" bottom="0.5905511811023623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مهندسي-دفتر فناوري اطلاعات و ارتباطات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E15" sqref="E15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37.5" customHeight="1">
      <c r="A1" s="70" t="s">
        <v>51</v>
      </c>
      <c r="B1" s="70"/>
      <c r="C1" s="70"/>
      <c r="D1" s="70"/>
      <c r="E1" s="70"/>
      <c r="F1" s="70"/>
    </row>
    <row r="2" spans="1:6" ht="29.25" thickBot="1">
      <c r="A2" s="71" t="str">
        <f>'p192'!A1</f>
        <v>تا پایان سال 92</v>
      </c>
      <c r="B2" s="71"/>
      <c r="C2" s="71"/>
      <c r="D2" s="71"/>
      <c r="E2" s="71"/>
      <c r="F2" s="71"/>
    </row>
    <row r="3" spans="1:6" ht="23.25" thickTop="1">
      <c r="A3" s="15" t="s">
        <v>27</v>
      </c>
      <c r="B3" s="16" t="s">
        <v>28</v>
      </c>
      <c r="C3" s="16" t="s">
        <v>29</v>
      </c>
      <c r="D3" s="16" t="s">
        <v>29</v>
      </c>
      <c r="E3" s="16" t="s">
        <v>30</v>
      </c>
      <c r="F3" s="17" t="s">
        <v>31</v>
      </c>
    </row>
    <row r="4" spans="1:6" ht="22.5">
      <c r="A4" s="18" t="s">
        <v>32</v>
      </c>
      <c r="B4" s="19" t="s">
        <v>33</v>
      </c>
      <c r="C4" s="19" t="s">
        <v>33</v>
      </c>
      <c r="D4" s="19" t="s">
        <v>0</v>
      </c>
      <c r="E4" s="19" t="s">
        <v>34</v>
      </c>
      <c r="F4" s="20"/>
    </row>
    <row r="5" spans="1:6" ht="31.5">
      <c r="A5" s="37">
        <v>0.919835383039</v>
      </c>
      <c r="B5" s="38">
        <v>28114620000</v>
      </c>
      <c r="C5" s="38">
        <v>30564838577</v>
      </c>
      <c r="D5" s="38">
        <v>96720101</v>
      </c>
      <c r="E5" s="38">
        <v>15192</v>
      </c>
      <c r="F5" s="39" t="s">
        <v>52</v>
      </c>
    </row>
    <row r="6" spans="1:6" ht="32.25" thickBot="1">
      <c r="A6" s="40">
        <v>0.919835383039</v>
      </c>
      <c r="B6" s="41">
        <v>28114620000</v>
      </c>
      <c r="C6" s="41">
        <v>30564838577</v>
      </c>
      <c r="D6" s="41">
        <v>96720101</v>
      </c>
      <c r="E6" s="41">
        <v>15192</v>
      </c>
      <c r="F6" s="42" t="s">
        <v>41</v>
      </c>
    </row>
    <row r="7" spans="1:6" ht="37.5" thickBot="1" thickTop="1">
      <c r="A7" s="72" t="s">
        <v>35</v>
      </c>
      <c r="B7" s="72"/>
      <c r="C7" s="72"/>
      <c r="D7" s="72"/>
      <c r="E7" s="72"/>
      <c r="F7" s="72"/>
    </row>
    <row r="8" spans="1:6" ht="27.75" thickTop="1">
      <c r="A8" s="43" t="s">
        <v>36</v>
      </c>
      <c r="B8" s="44" t="s">
        <v>37</v>
      </c>
      <c r="C8" s="44" t="s">
        <v>38</v>
      </c>
      <c r="D8" s="44" t="s">
        <v>39</v>
      </c>
      <c r="E8" s="44" t="s">
        <v>40</v>
      </c>
      <c r="F8" s="45" t="s">
        <v>31</v>
      </c>
    </row>
    <row r="9" spans="1:6" ht="19.5">
      <c r="A9" s="46"/>
      <c r="B9" s="47"/>
      <c r="C9" s="47"/>
      <c r="D9" s="47"/>
      <c r="E9" s="47"/>
      <c r="F9" s="48"/>
    </row>
    <row r="10" spans="1:6" ht="31.5">
      <c r="A10" s="49">
        <v>1911</v>
      </c>
      <c r="B10" s="38">
        <v>72</v>
      </c>
      <c r="C10" s="38">
        <v>161</v>
      </c>
      <c r="D10" s="38">
        <v>495</v>
      </c>
      <c r="E10" s="38">
        <v>12553</v>
      </c>
      <c r="F10" s="39" t="s">
        <v>52</v>
      </c>
    </row>
    <row r="11" spans="1:6" ht="32.25" thickBot="1">
      <c r="A11" s="50">
        <v>1911</v>
      </c>
      <c r="B11" s="41">
        <v>72</v>
      </c>
      <c r="C11" s="41">
        <v>161</v>
      </c>
      <c r="D11" s="41">
        <v>495</v>
      </c>
      <c r="E11" s="41">
        <v>12553</v>
      </c>
      <c r="F11" s="42" t="s">
        <v>41</v>
      </c>
    </row>
    <row r="12" ht="13.5" thickTop="1"/>
    <row r="14" ht="87.75" customHeight="1" thickBot="1"/>
    <row r="15" spans="2:5" ht="24" thickBot="1">
      <c r="B15" s="22">
        <f>IF(B6='p192'!C18,1," ")</f>
        <v>1</v>
      </c>
      <c r="C15" s="22">
        <f>IF(C6='p192'!C17,1," ")</f>
        <v>1</v>
      </c>
      <c r="D15" s="22">
        <f>IF(D6='p192'!C16,1," ")</f>
        <v>1</v>
      </c>
      <c r="E15" s="22">
        <f>IF(E6='p192'!C5,1," ")</f>
        <v>1</v>
      </c>
    </row>
    <row r="16" ht="24" thickBot="1">
      <c r="E16" s="22">
        <f>IF(SUM(A11:E11)=E6,1," ")</f>
        <v>1</v>
      </c>
    </row>
  </sheetData>
  <sheetProtection/>
  <mergeCells count="3">
    <mergeCell ref="A1:F1"/>
    <mergeCell ref="A2:F2"/>
    <mergeCell ref="A7:F7"/>
  </mergeCells>
  <printOptions/>
  <pageMargins left="1.141732283464567" right="0.7480314960629921" top="1.3385826771653544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فناوري اطلاعات و ارتباطات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TIMAS</dc:creator>
  <cp:keywords/>
  <dc:description/>
  <cp:lastModifiedBy>Zohreh Mozafarian</cp:lastModifiedBy>
  <cp:lastPrinted>2019-11-07T05:57:05Z</cp:lastPrinted>
  <dcterms:created xsi:type="dcterms:W3CDTF">2001-02-12T04:46:11Z</dcterms:created>
  <dcterms:modified xsi:type="dcterms:W3CDTF">2023-04-26T10:05:48Z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